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-120" yWindow="-120" windowWidth="19440" windowHeight="13740"/>
  </bookViews>
  <sheets>
    <sheet name="ВВОД" sheetId="1" r:id="rId1"/>
    <sheet name="МО" sheetId="4" state="hidden" r:id="rId2"/>
  </sheets>
  <externalReferences>
    <externalReference r:id="rId3"/>
  </externalReferences>
  <definedNames>
    <definedName name="InputRange">#REF!</definedName>
    <definedName name="InputRange01">[1]Анкета_Сбор!#REF!</definedName>
    <definedName name="InputRange02">[1]Анкета_Сбор!#REF!</definedName>
    <definedName name="InputRange11">#REF!</definedName>
    <definedName name="InputRange2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ВВОД!$F$85</definedName>
    <definedName name="solver_typ" localSheetId="0" hidden="1">1</definedName>
    <definedName name="solver_val" localSheetId="0" hidden="1">0</definedName>
    <definedName name="solver_ver" localSheetId="0" hidden="1">3</definedName>
    <definedName name="_xlnm.Print_Titles" localSheetId="0">ВВОД!$6:$7</definedName>
    <definedName name="_xlnm.Print_Area" localSheetId="0">ВВОД!$C$1:$M$384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7" i="1" l="1"/>
  <c r="K107" i="1"/>
  <c r="J107" i="1"/>
  <c r="I107" i="1"/>
  <c r="H107" i="1"/>
  <c r="G107" i="1"/>
  <c r="F107" i="1"/>
  <c r="F288" i="1" l="1"/>
  <c r="I243" i="1"/>
  <c r="J243" i="1"/>
  <c r="K243" i="1"/>
  <c r="L243" i="1"/>
  <c r="F243" i="1"/>
  <c r="H198" i="1"/>
  <c r="L198" i="1"/>
  <c r="J198" i="1"/>
  <c r="K198" i="1"/>
  <c r="I198" i="1"/>
  <c r="G198" i="1"/>
  <c r="F198" i="1"/>
  <c r="L153" i="1"/>
  <c r="K153" i="1"/>
  <c r="J153" i="1"/>
  <c r="I153" i="1"/>
  <c r="H153" i="1"/>
  <c r="G153" i="1"/>
  <c r="F153" i="1"/>
  <c r="L85" i="1" l="1"/>
  <c r="K85" i="1"/>
  <c r="J85" i="1"/>
  <c r="I85" i="1"/>
  <c r="H85" i="1"/>
  <c r="G85" i="1"/>
  <c r="L72" i="1"/>
  <c r="K72" i="1"/>
  <c r="J72" i="1"/>
  <c r="I72" i="1"/>
  <c r="H72" i="1"/>
  <c r="G72" i="1"/>
  <c r="L50" i="1"/>
  <c r="K50" i="1"/>
  <c r="J50" i="1"/>
  <c r="I50" i="1"/>
  <c r="H50" i="1"/>
  <c r="G50" i="1"/>
  <c r="M50" i="1"/>
  <c r="L37" i="1"/>
  <c r="K37" i="1"/>
  <c r="J37" i="1"/>
  <c r="I37" i="1"/>
  <c r="H37" i="1"/>
  <c r="G37" i="1"/>
  <c r="L24" i="1"/>
  <c r="K24" i="1"/>
  <c r="J24" i="1"/>
  <c r="I24" i="1"/>
  <c r="H24" i="1"/>
  <c r="G24" i="1"/>
  <c r="F24" i="1" l="1"/>
  <c r="C2" i="1" l="1"/>
  <c r="C4" i="1" l="1"/>
  <c r="F85" i="1" l="1"/>
  <c r="F72" i="1"/>
  <c r="F55" i="1"/>
  <c r="F50" i="1"/>
  <c r="G336" i="1"/>
  <c r="H336" i="1"/>
  <c r="I336" i="1"/>
  <c r="J336" i="1"/>
  <c r="K336" i="1"/>
  <c r="L336" i="1"/>
  <c r="F336" i="1"/>
  <c r="L291" i="1"/>
  <c r="G291" i="1"/>
  <c r="H291" i="1"/>
  <c r="I291" i="1"/>
  <c r="J291" i="1"/>
  <c r="K291" i="1"/>
  <c r="F291" i="1"/>
  <c r="F201" i="1"/>
  <c r="G201" i="1"/>
  <c r="H201" i="1"/>
  <c r="I201" i="1"/>
  <c r="J201" i="1"/>
  <c r="K201" i="1"/>
  <c r="L201" i="1"/>
  <c r="G156" i="1"/>
  <c r="H156" i="1"/>
  <c r="I156" i="1"/>
  <c r="J156" i="1"/>
  <c r="K156" i="1"/>
  <c r="L156" i="1"/>
  <c r="F156" i="1"/>
  <c r="H55" i="1" l="1"/>
  <c r="I55" i="1"/>
  <c r="J55" i="1"/>
  <c r="K55" i="1"/>
  <c r="L55" i="1"/>
  <c r="F37" i="1"/>
  <c r="G9" i="1"/>
  <c r="H9" i="1"/>
  <c r="I9" i="1"/>
  <c r="J9" i="1"/>
  <c r="K9" i="1"/>
  <c r="L9" i="1"/>
  <c r="F9" i="1"/>
  <c r="F248" i="1" l="1"/>
  <c r="G217" i="1"/>
  <c r="F113" i="1"/>
  <c r="G229" i="1" l="1"/>
  <c r="H229" i="1"/>
  <c r="I229" i="1"/>
  <c r="J229" i="1"/>
  <c r="K229" i="1"/>
  <c r="L229" i="1"/>
  <c r="K103" i="1" l="1"/>
  <c r="J103" i="1"/>
  <c r="I103" i="1"/>
  <c r="H103" i="1"/>
  <c r="G103" i="1"/>
  <c r="K101" i="1"/>
  <c r="J101" i="1"/>
  <c r="I101" i="1"/>
  <c r="H101" i="1"/>
  <c r="G101" i="1"/>
  <c r="G98" i="1"/>
  <c r="H98" i="1"/>
  <c r="I98" i="1"/>
  <c r="G55" i="1" l="1"/>
  <c r="F149" i="1"/>
  <c r="F334" i="1"/>
  <c r="K334" i="1"/>
  <c r="J334" i="1"/>
  <c r="I334" i="1"/>
  <c r="H334" i="1"/>
  <c r="G334" i="1"/>
  <c r="K98" i="1" l="1"/>
  <c r="J98" i="1"/>
  <c r="K154" i="1"/>
  <c r="I154" i="1"/>
  <c r="J154" i="1"/>
  <c r="H154" i="1"/>
  <c r="L58" i="1" l="1"/>
  <c r="G58" i="1"/>
  <c r="K58" i="1"/>
  <c r="J58" i="1"/>
  <c r="I58" i="1"/>
  <c r="H58" i="1"/>
  <c r="L376" i="1" l="1"/>
  <c r="K376" i="1"/>
  <c r="J376" i="1"/>
  <c r="I376" i="1"/>
  <c r="H376" i="1"/>
  <c r="G376" i="1"/>
  <c r="L372" i="1"/>
  <c r="K372" i="1"/>
  <c r="J372" i="1"/>
  <c r="I372" i="1"/>
  <c r="H372" i="1"/>
  <c r="G372" i="1"/>
  <c r="L368" i="1"/>
  <c r="K368" i="1"/>
  <c r="J368" i="1"/>
  <c r="I368" i="1"/>
  <c r="H368" i="1"/>
  <c r="G368" i="1"/>
  <c r="L364" i="1"/>
  <c r="K364" i="1"/>
  <c r="J364" i="1"/>
  <c r="I364" i="1"/>
  <c r="H364" i="1"/>
  <c r="G364" i="1"/>
  <c r="L360" i="1"/>
  <c r="K360" i="1"/>
  <c r="J360" i="1"/>
  <c r="I360" i="1"/>
  <c r="H360" i="1"/>
  <c r="G360" i="1"/>
  <c r="L356" i="1"/>
  <c r="K356" i="1"/>
  <c r="J356" i="1"/>
  <c r="I356" i="1"/>
  <c r="H356" i="1"/>
  <c r="G356" i="1"/>
  <c r="L352" i="1"/>
  <c r="K352" i="1"/>
  <c r="J352" i="1"/>
  <c r="I352" i="1"/>
  <c r="H352" i="1"/>
  <c r="G352" i="1"/>
  <c r="L348" i="1"/>
  <c r="K348" i="1"/>
  <c r="J348" i="1"/>
  <c r="I348" i="1"/>
  <c r="H348" i="1"/>
  <c r="G348" i="1"/>
  <c r="L344" i="1"/>
  <c r="K344" i="1"/>
  <c r="J344" i="1"/>
  <c r="I344" i="1"/>
  <c r="H344" i="1"/>
  <c r="G344" i="1"/>
  <c r="L340" i="1"/>
  <c r="K340" i="1"/>
  <c r="J340" i="1"/>
  <c r="I340" i="1"/>
  <c r="H340" i="1"/>
  <c r="G340" i="1"/>
  <c r="L334" i="1"/>
  <c r="L335" i="1" s="1"/>
  <c r="K335" i="1"/>
  <c r="J335" i="1"/>
  <c r="I335" i="1"/>
  <c r="H335" i="1"/>
  <c r="G335" i="1"/>
  <c r="L331" i="1"/>
  <c r="K331" i="1"/>
  <c r="J331" i="1"/>
  <c r="I331" i="1"/>
  <c r="H331" i="1"/>
  <c r="G331" i="1"/>
  <c r="L327" i="1"/>
  <c r="K327" i="1"/>
  <c r="J327" i="1"/>
  <c r="I327" i="1"/>
  <c r="H327" i="1"/>
  <c r="G327" i="1"/>
  <c r="L323" i="1"/>
  <c r="K323" i="1"/>
  <c r="J323" i="1"/>
  <c r="I323" i="1"/>
  <c r="H323" i="1"/>
  <c r="G323" i="1"/>
  <c r="L319" i="1"/>
  <c r="K319" i="1"/>
  <c r="J319" i="1"/>
  <c r="I319" i="1"/>
  <c r="H319" i="1"/>
  <c r="G319" i="1"/>
  <c r="L315" i="1"/>
  <c r="K315" i="1"/>
  <c r="J315" i="1"/>
  <c r="I315" i="1"/>
  <c r="H315" i="1"/>
  <c r="G315" i="1"/>
  <c r="L311" i="1"/>
  <c r="K311" i="1"/>
  <c r="J311" i="1"/>
  <c r="I311" i="1"/>
  <c r="H311" i="1"/>
  <c r="G311" i="1"/>
  <c r="L307" i="1"/>
  <c r="K307" i="1"/>
  <c r="J307" i="1"/>
  <c r="I307" i="1"/>
  <c r="H307" i="1"/>
  <c r="G307" i="1"/>
  <c r="L303" i="1"/>
  <c r="K303" i="1"/>
  <c r="J303" i="1"/>
  <c r="I303" i="1"/>
  <c r="H303" i="1"/>
  <c r="G303" i="1"/>
  <c r="L299" i="1"/>
  <c r="K299" i="1"/>
  <c r="J299" i="1"/>
  <c r="I299" i="1"/>
  <c r="H299" i="1"/>
  <c r="G299" i="1"/>
  <c r="L295" i="1"/>
  <c r="K295" i="1"/>
  <c r="J295" i="1"/>
  <c r="I295" i="1"/>
  <c r="H295" i="1"/>
  <c r="G295" i="1"/>
  <c r="L289" i="1"/>
  <c r="L290" i="1" s="1"/>
  <c r="K289" i="1"/>
  <c r="K290" i="1" s="1"/>
  <c r="J289" i="1"/>
  <c r="J290" i="1" s="1"/>
  <c r="I289" i="1"/>
  <c r="I290" i="1" s="1"/>
  <c r="H289" i="1"/>
  <c r="H290" i="1" s="1"/>
  <c r="G289" i="1"/>
  <c r="G290" i="1" s="1"/>
  <c r="F289" i="1"/>
  <c r="L284" i="1"/>
  <c r="K284" i="1"/>
  <c r="J284" i="1"/>
  <c r="I284" i="1"/>
  <c r="H284" i="1"/>
  <c r="G284" i="1"/>
  <c r="F284" i="1"/>
  <c r="L280" i="1"/>
  <c r="K280" i="1"/>
  <c r="J280" i="1"/>
  <c r="I280" i="1"/>
  <c r="H280" i="1"/>
  <c r="G280" i="1"/>
  <c r="F280" i="1"/>
  <c r="L276" i="1"/>
  <c r="K276" i="1"/>
  <c r="J276" i="1"/>
  <c r="I276" i="1"/>
  <c r="H276" i="1"/>
  <c r="G276" i="1"/>
  <c r="F276" i="1"/>
  <c r="L272" i="1"/>
  <c r="K272" i="1"/>
  <c r="J272" i="1"/>
  <c r="I272" i="1"/>
  <c r="H272" i="1"/>
  <c r="G272" i="1"/>
  <c r="F272" i="1"/>
  <c r="L268" i="1"/>
  <c r="K268" i="1"/>
  <c r="J268" i="1"/>
  <c r="I268" i="1"/>
  <c r="H268" i="1"/>
  <c r="G268" i="1"/>
  <c r="F268" i="1"/>
  <c r="L264" i="1"/>
  <c r="K264" i="1"/>
  <c r="J264" i="1"/>
  <c r="I264" i="1"/>
  <c r="H264" i="1"/>
  <c r="G264" i="1"/>
  <c r="F264" i="1"/>
  <c r="L260" i="1"/>
  <c r="K260" i="1"/>
  <c r="J260" i="1"/>
  <c r="I260" i="1"/>
  <c r="H260" i="1"/>
  <c r="G260" i="1"/>
  <c r="F260" i="1"/>
  <c r="L256" i="1"/>
  <c r="K256" i="1"/>
  <c r="J256" i="1"/>
  <c r="I256" i="1"/>
  <c r="H256" i="1"/>
  <c r="G256" i="1"/>
  <c r="F256" i="1"/>
  <c r="L252" i="1"/>
  <c r="K252" i="1"/>
  <c r="J252" i="1"/>
  <c r="I252" i="1"/>
  <c r="H252" i="1"/>
  <c r="G252" i="1"/>
  <c r="F252" i="1"/>
  <c r="L248" i="1"/>
  <c r="K248" i="1"/>
  <c r="J248" i="1"/>
  <c r="I248" i="1"/>
  <c r="H248" i="1"/>
  <c r="G248" i="1"/>
  <c r="L242" i="1"/>
  <c r="L241" i="1"/>
  <c r="K241" i="1"/>
  <c r="J241" i="1"/>
  <c r="I241" i="1"/>
  <c r="H241" i="1"/>
  <c r="G241" i="1"/>
  <c r="L237" i="1"/>
  <c r="K237" i="1"/>
  <c r="J237" i="1"/>
  <c r="I237" i="1"/>
  <c r="H237" i="1"/>
  <c r="G237" i="1"/>
  <c r="L233" i="1"/>
  <c r="K233" i="1"/>
  <c r="J233" i="1"/>
  <c r="I233" i="1"/>
  <c r="H233" i="1"/>
  <c r="G233" i="1"/>
  <c r="L225" i="1"/>
  <c r="K225" i="1"/>
  <c r="J225" i="1"/>
  <c r="I225" i="1"/>
  <c r="H225" i="1"/>
  <c r="G225" i="1"/>
  <c r="L221" i="1"/>
  <c r="K221" i="1"/>
  <c r="J221" i="1"/>
  <c r="I221" i="1"/>
  <c r="H221" i="1"/>
  <c r="G221" i="1"/>
  <c r="L213" i="1"/>
  <c r="K213" i="1"/>
  <c r="J213" i="1"/>
  <c r="I213" i="1"/>
  <c r="H213" i="1"/>
  <c r="G213" i="1"/>
  <c r="L209" i="1"/>
  <c r="K209" i="1"/>
  <c r="J209" i="1"/>
  <c r="I209" i="1"/>
  <c r="H209" i="1"/>
  <c r="G209" i="1"/>
  <c r="L205" i="1"/>
  <c r="K205" i="1"/>
  <c r="J205" i="1"/>
  <c r="I205" i="1"/>
  <c r="H205" i="1"/>
  <c r="G205" i="1"/>
  <c r="L199" i="1"/>
  <c r="L200" i="1" s="1"/>
  <c r="L196" i="1"/>
  <c r="K196" i="1"/>
  <c r="J196" i="1"/>
  <c r="I196" i="1"/>
  <c r="H196" i="1"/>
  <c r="G196" i="1"/>
  <c r="L192" i="1"/>
  <c r="K192" i="1"/>
  <c r="J192" i="1"/>
  <c r="I192" i="1"/>
  <c r="H192" i="1"/>
  <c r="G192" i="1"/>
  <c r="L188" i="1"/>
  <c r="K188" i="1"/>
  <c r="J188" i="1"/>
  <c r="I188" i="1"/>
  <c r="H188" i="1"/>
  <c r="G188" i="1"/>
  <c r="L184" i="1"/>
  <c r="K184" i="1"/>
  <c r="J184" i="1"/>
  <c r="I184" i="1"/>
  <c r="H184" i="1"/>
  <c r="G184" i="1"/>
  <c r="L180" i="1"/>
  <c r="K180" i="1"/>
  <c r="J180" i="1"/>
  <c r="I180" i="1"/>
  <c r="H180" i="1"/>
  <c r="G180" i="1"/>
  <c r="L176" i="1"/>
  <c r="K176" i="1"/>
  <c r="J176" i="1"/>
  <c r="I176" i="1"/>
  <c r="H176" i="1"/>
  <c r="G176" i="1"/>
  <c r="L172" i="1"/>
  <c r="K172" i="1"/>
  <c r="J172" i="1"/>
  <c r="I172" i="1"/>
  <c r="H172" i="1"/>
  <c r="G172" i="1"/>
  <c r="L168" i="1"/>
  <c r="K168" i="1"/>
  <c r="J168" i="1"/>
  <c r="I168" i="1"/>
  <c r="H168" i="1"/>
  <c r="G168" i="1"/>
  <c r="L164" i="1"/>
  <c r="K164" i="1"/>
  <c r="J164" i="1"/>
  <c r="I164" i="1"/>
  <c r="H164" i="1"/>
  <c r="G164" i="1"/>
  <c r="L160" i="1"/>
  <c r="K160" i="1"/>
  <c r="J160" i="1"/>
  <c r="I160" i="1"/>
  <c r="H160" i="1"/>
  <c r="L154" i="1"/>
  <c r="L155" i="1" s="1"/>
  <c r="K155" i="1"/>
  <c r="J155" i="1"/>
  <c r="I155" i="1"/>
  <c r="H155" i="1"/>
  <c r="G154" i="1"/>
  <c r="G155" i="1" s="1"/>
  <c r="L149" i="1"/>
  <c r="K149" i="1"/>
  <c r="J149" i="1"/>
  <c r="I149" i="1"/>
  <c r="H149" i="1"/>
  <c r="G149" i="1"/>
  <c r="G151" i="1" s="1"/>
  <c r="L145" i="1"/>
  <c r="K145" i="1"/>
  <c r="J145" i="1"/>
  <c r="I145" i="1"/>
  <c r="H145" i="1"/>
  <c r="G145" i="1"/>
  <c r="F145" i="1"/>
  <c r="L141" i="1"/>
  <c r="K141" i="1"/>
  <c r="J141" i="1"/>
  <c r="I141" i="1"/>
  <c r="H141" i="1"/>
  <c r="G141" i="1"/>
  <c r="F141" i="1"/>
  <c r="L137" i="1"/>
  <c r="K137" i="1"/>
  <c r="J137" i="1"/>
  <c r="I137" i="1"/>
  <c r="H137" i="1"/>
  <c r="G137" i="1"/>
  <c r="F137" i="1"/>
  <c r="L133" i="1"/>
  <c r="K133" i="1"/>
  <c r="J133" i="1"/>
  <c r="I133" i="1"/>
  <c r="H133" i="1"/>
  <c r="G133" i="1"/>
  <c r="F133" i="1"/>
  <c r="L129" i="1"/>
  <c r="K129" i="1"/>
  <c r="J129" i="1"/>
  <c r="I129" i="1"/>
  <c r="H129" i="1"/>
  <c r="G129" i="1"/>
  <c r="F129" i="1"/>
  <c r="L125" i="1"/>
  <c r="L121" i="1"/>
  <c r="K121" i="1"/>
  <c r="J121" i="1"/>
  <c r="I121" i="1"/>
  <c r="H121" i="1"/>
  <c r="G121" i="1"/>
  <c r="F121" i="1"/>
  <c r="L117" i="1"/>
  <c r="K117" i="1"/>
  <c r="J117" i="1"/>
  <c r="I117" i="1"/>
  <c r="H117" i="1"/>
  <c r="G117" i="1"/>
  <c r="F117" i="1"/>
  <c r="L113" i="1"/>
  <c r="K113" i="1"/>
  <c r="J113" i="1"/>
  <c r="I113" i="1"/>
  <c r="H113" i="1"/>
  <c r="G113" i="1"/>
  <c r="L108" i="1"/>
  <c r="K108" i="1"/>
  <c r="J108" i="1"/>
  <c r="I108" i="1"/>
  <c r="H108" i="1"/>
  <c r="G108" i="1"/>
  <c r="L105" i="1"/>
  <c r="K105" i="1"/>
  <c r="J105" i="1"/>
  <c r="I105" i="1"/>
  <c r="H105" i="1"/>
  <c r="G105" i="1"/>
  <c r="L103" i="1"/>
  <c r="L101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K57" i="1"/>
  <c r="J57" i="1"/>
  <c r="I57" i="1"/>
  <c r="H57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2" i="1"/>
  <c r="K12" i="1"/>
  <c r="J12" i="1"/>
  <c r="I12" i="1"/>
  <c r="H12" i="1"/>
  <c r="G12" i="1"/>
  <c r="F12" i="1"/>
  <c r="L10" i="1"/>
  <c r="K10" i="1"/>
  <c r="J10" i="1"/>
  <c r="I10" i="1"/>
  <c r="H10" i="1"/>
  <c r="G10" i="1"/>
  <c r="B28" i="1"/>
  <c r="L98" i="1" l="1"/>
  <c r="L59" i="1"/>
  <c r="K59" i="1"/>
  <c r="J59" i="1"/>
  <c r="I59" i="1"/>
  <c r="K11" i="1"/>
  <c r="G11" i="1"/>
  <c r="L111" i="1"/>
  <c r="H59" i="1"/>
  <c r="F59" i="1"/>
  <c r="G59" i="1"/>
  <c r="H11" i="1"/>
  <c r="J11" i="1"/>
  <c r="L11" i="1"/>
  <c r="I11" i="1"/>
  <c r="H246" i="1"/>
  <c r="L246" i="1"/>
  <c r="F11" i="1"/>
  <c r="G246" i="1"/>
  <c r="K246" i="1"/>
  <c r="F246" i="1"/>
  <c r="I246" i="1"/>
  <c r="J246" i="1"/>
  <c r="L286" i="1"/>
  <c r="L115" i="1"/>
  <c r="G282" i="1"/>
  <c r="K282" i="1"/>
  <c r="L278" i="1"/>
  <c r="L270" i="1"/>
  <c r="L262" i="1"/>
  <c r="H254" i="1"/>
  <c r="L254" i="1"/>
  <c r="J123" i="1"/>
  <c r="G135" i="1"/>
  <c r="K135" i="1"/>
  <c r="H139" i="1"/>
  <c r="L139" i="1"/>
  <c r="J147" i="1"/>
  <c r="H258" i="1"/>
  <c r="L258" i="1"/>
  <c r="G270" i="1"/>
  <c r="L274" i="1"/>
  <c r="K286" i="1"/>
  <c r="L123" i="1"/>
  <c r="L131" i="1"/>
  <c r="J139" i="1"/>
  <c r="L147" i="1"/>
  <c r="G262" i="1"/>
  <c r="L266" i="1"/>
  <c r="G278" i="1"/>
  <c r="L282" i="1"/>
  <c r="H147" i="1"/>
  <c r="H286" i="1"/>
  <c r="H282" i="1"/>
  <c r="H278" i="1"/>
  <c r="I262" i="1"/>
  <c r="I282" i="1"/>
  <c r="J278" i="1"/>
  <c r="J258" i="1"/>
  <c r="K262" i="1"/>
  <c r="G286" i="1"/>
  <c r="J282" i="1"/>
  <c r="I274" i="1"/>
  <c r="K274" i="1"/>
  <c r="I270" i="1"/>
  <c r="J254" i="1"/>
  <c r="G254" i="1"/>
  <c r="I286" i="1"/>
  <c r="J286" i="1"/>
  <c r="K278" i="1"/>
  <c r="I278" i="1"/>
  <c r="J274" i="1"/>
  <c r="H274" i="1"/>
  <c r="G274" i="1"/>
  <c r="K270" i="1"/>
  <c r="J270" i="1"/>
  <c r="H270" i="1"/>
  <c r="K266" i="1"/>
  <c r="J266" i="1"/>
  <c r="I266" i="1"/>
  <c r="H266" i="1"/>
  <c r="G266" i="1"/>
  <c r="J262" i="1"/>
  <c r="K258" i="1"/>
  <c r="I258" i="1"/>
  <c r="G258" i="1"/>
  <c r="K254" i="1"/>
  <c r="I254" i="1"/>
  <c r="H262" i="1"/>
  <c r="K151" i="1"/>
  <c r="G143" i="1"/>
  <c r="K143" i="1"/>
  <c r="J131" i="1"/>
  <c r="H131" i="1"/>
  <c r="H123" i="1"/>
  <c r="I119" i="1"/>
  <c r="J119" i="1"/>
  <c r="L250" i="1"/>
  <c r="G131" i="1"/>
  <c r="K131" i="1"/>
  <c r="H135" i="1"/>
  <c r="L135" i="1"/>
  <c r="J143" i="1"/>
  <c r="G147" i="1"/>
  <c r="K147" i="1"/>
  <c r="H151" i="1"/>
  <c r="L151" i="1"/>
  <c r="H250" i="1"/>
  <c r="H115" i="1"/>
  <c r="J250" i="1"/>
  <c r="I115" i="1"/>
  <c r="G250" i="1"/>
  <c r="K250" i="1"/>
  <c r="J115" i="1"/>
  <c r="H119" i="1"/>
  <c r="L119" i="1"/>
  <c r="I123" i="1"/>
  <c r="J135" i="1"/>
  <c r="G139" i="1"/>
  <c r="K139" i="1"/>
  <c r="H143" i="1"/>
  <c r="L143" i="1"/>
  <c r="J151" i="1"/>
  <c r="H244" i="1"/>
  <c r="H245" i="1" s="1"/>
  <c r="L244" i="1"/>
  <c r="L245" i="1" s="1"/>
  <c r="B39" i="1"/>
  <c r="B32" i="1"/>
  <c r="B374" i="1"/>
  <c r="B371" i="1"/>
  <c r="B368" i="1"/>
  <c r="B358" i="1"/>
  <c r="B355" i="1"/>
  <c r="B352" i="1"/>
  <c r="B342" i="1"/>
  <c r="B339" i="1"/>
  <c r="B333" i="1"/>
  <c r="B330" i="1"/>
  <c r="B327" i="1"/>
  <c r="B317" i="1"/>
  <c r="B314" i="1"/>
  <c r="B311" i="1"/>
  <c r="B301" i="1"/>
  <c r="B298" i="1"/>
  <c r="B295" i="1"/>
  <c r="B290" i="1"/>
  <c r="B289" i="1"/>
  <c r="B286" i="1"/>
  <c r="B282" i="1"/>
  <c r="B278" i="1"/>
  <c r="B274" i="1"/>
  <c r="B270" i="1"/>
  <c r="B266" i="1"/>
  <c r="B262" i="1"/>
  <c r="B258" i="1"/>
  <c r="B254" i="1"/>
  <c r="B250" i="1"/>
  <c r="B240" i="1"/>
  <c r="B237" i="1"/>
  <c r="B227" i="1"/>
  <c r="B224" i="1"/>
  <c r="B221" i="1"/>
  <c r="B211" i="1"/>
  <c r="B208" i="1"/>
  <c r="B205" i="1"/>
  <c r="B200" i="1"/>
  <c r="B199" i="1"/>
  <c r="B196" i="1"/>
  <c r="B186" i="1"/>
  <c r="B183" i="1"/>
  <c r="B180" i="1"/>
  <c r="B170" i="1"/>
  <c r="B167" i="1"/>
  <c r="B164" i="1"/>
  <c r="B370" i="1"/>
  <c r="B367" i="1"/>
  <c r="B364" i="1"/>
  <c r="B354" i="1"/>
  <c r="B351" i="1"/>
  <c r="B348" i="1"/>
  <c r="B338" i="1"/>
  <c r="B329" i="1"/>
  <c r="B326" i="1"/>
  <c r="B323" i="1"/>
  <c r="B313" i="1"/>
  <c r="B310" i="1"/>
  <c r="B307" i="1"/>
  <c r="B297" i="1"/>
  <c r="B294" i="1"/>
  <c r="B288" i="1"/>
  <c r="B285" i="1"/>
  <c r="B284" i="1"/>
  <c r="B281" i="1"/>
  <c r="B280" i="1"/>
  <c r="B277" i="1"/>
  <c r="B276" i="1"/>
  <c r="B273" i="1"/>
  <c r="B272" i="1"/>
  <c r="B269" i="1"/>
  <c r="B268" i="1"/>
  <c r="B265" i="1"/>
  <c r="B264" i="1"/>
  <c r="B261" i="1"/>
  <c r="B260" i="1"/>
  <c r="B257" i="1"/>
  <c r="B256" i="1"/>
  <c r="B253" i="1"/>
  <c r="B252" i="1"/>
  <c r="B249" i="1"/>
  <c r="B248" i="1"/>
  <c r="B239" i="1"/>
  <c r="B236" i="1"/>
  <c r="B233" i="1"/>
  <c r="B223" i="1"/>
  <c r="B220" i="1"/>
  <c r="B217" i="1"/>
  <c r="B207" i="1"/>
  <c r="B204" i="1"/>
  <c r="B198" i="1"/>
  <c r="B195" i="1"/>
  <c r="B192" i="1"/>
  <c r="B182" i="1"/>
  <c r="B179" i="1"/>
  <c r="B176" i="1"/>
  <c r="B166" i="1"/>
  <c r="B163" i="1"/>
  <c r="B160" i="1"/>
  <c r="B155" i="1"/>
  <c r="B154" i="1"/>
  <c r="B151" i="1"/>
  <c r="B147" i="1"/>
  <c r="B143" i="1"/>
  <c r="B139" i="1"/>
  <c r="B135" i="1"/>
  <c r="B131" i="1"/>
  <c r="B376" i="1"/>
  <c r="B366" i="1"/>
  <c r="B363" i="1"/>
  <c r="B360" i="1"/>
  <c r="B350" i="1"/>
  <c r="B347" i="1"/>
  <c r="B344" i="1"/>
  <c r="B325" i="1"/>
  <c r="B322" i="1"/>
  <c r="B319" i="1"/>
  <c r="B309" i="1"/>
  <c r="B306" i="1"/>
  <c r="B303" i="1"/>
  <c r="B293" i="1"/>
  <c r="B235" i="1"/>
  <c r="B232" i="1"/>
  <c r="B229" i="1"/>
  <c r="B219" i="1"/>
  <c r="B216" i="1"/>
  <c r="B213" i="1"/>
  <c r="B203" i="1"/>
  <c r="B194" i="1"/>
  <c r="B191" i="1"/>
  <c r="B188" i="1"/>
  <c r="B178" i="1"/>
  <c r="B175" i="1"/>
  <c r="B172" i="1"/>
  <c r="B162" i="1"/>
  <c r="B159" i="1"/>
  <c r="B375" i="1"/>
  <c r="B372" i="1"/>
  <c r="B362" i="1"/>
  <c r="B359" i="1"/>
  <c r="B356" i="1"/>
  <c r="B346" i="1"/>
  <c r="B343" i="1"/>
  <c r="B340" i="1"/>
  <c r="B335" i="1"/>
  <c r="B334" i="1"/>
  <c r="B331" i="1"/>
  <c r="B321" i="1"/>
  <c r="B318" i="1"/>
  <c r="B315" i="1"/>
  <c r="B305" i="1"/>
  <c r="B302" i="1"/>
  <c r="B299" i="1"/>
  <c r="B245" i="1"/>
  <c r="B244" i="1"/>
  <c r="B243" i="1"/>
  <c r="B241" i="1"/>
  <c r="B231" i="1"/>
  <c r="B228" i="1"/>
  <c r="B225" i="1"/>
  <c r="B215" i="1"/>
  <c r="B212" i="1"/>
  <c r="B209" i="1"/>
  <c r="B190" i="1"/>
  <c r="B187" i="1"/>
  <c r="B184" i="1"/>
  <c r="B174" i="1"/>
  <c r="B171" i="1"/>
  <c r="B168" i="1"/>
  <c r="B158" i="1"/>
  <c r="B30" i="1"/>
  <c r="B9" i="1"/>
  <c r="B10" i="1"/>
  <c r="B27" i="1"/>
  <c r="B31" i="1"/>
  <c r="B36" i="1"/>
  <c r="B38" i="1"/>
  <c r="B42" i="1"/>
  <c r="B46" i="1"/>
  <c r="B53" i="1"/>
  <c r="B76" i="1"/>
  <c r="B80" i="1"/>
  <c r="B85" i="1"/>
  <c r="B86" i="1"/>
  <c r="B90" i="1"/>
  <c r="B94" i="1"/>
  <c r="B110" i="1"/>
  <c r="B115" i="1"/>
  <c r="B119" i="1"/>
  <c r="B123" i="1"/>
  <c r="B127" i="1"/>
  <c r="I131" i="1"/>
  <c r="I139" i="1"/>
  <c r="I147" i="1"/>
  <c r="B56" i="1"/>
  <c r="B60" i="1"/>
  <c r="B65" i="1"/>
  <c r="B66" i="1"/>
  <c r="B67" i="1"/>
  <c r="B68" i="1"/>
  <c r="B69" i="1"/>
  <c r="B71" i="1"/>
  <c r="B73" i="1"/>
  <c r="B77" i="1"/>
  <c r="B81" i="1"/>
  <c r="B87" i="1"/>
  <c r="B91" i="1"/>
  <c r="B97" i="1"/>
  <c r="B100" i="1"/>
  <c r="B102" i="1"/>
  <c r="B104" i="1"/>
  <c r="B107" i="1"/>
  <c r="B108" i="1"/>
  <c r="K115" i="1"/>
  <c r="G119" i="1"/>
  <c r="K119" i="1"/>
  <c r="G123" i="1"/>
  <c r="K123" i="1"/>
  <c r="B133" i="1"/>
  <c r="B134" i="1"/>
  <c r="B141" i="1"/>
  <c r="B142" i="1"/>
  <c r="B149" i="1"/>
  <c r="B150" i="1"/>
  <c r="B43" i="1"/>
  <c r="B47" i="1"/>
  <c r="B55" i="1"/>
  <c r="B61" i="1"/>
  <c r="B62" i="1"/>
  <c r="B63" i="1"/>
  <c r="B13" i="1"/>
  <c r="B14" i="1"/>
  <c r="B15" i="1"/>
  <c r="B16" i="1"/>
  <c r="B17" i="1"/>
  <c r="B19" i="1"/>
  <c r="B20" i="1"/>
  <c r="B21" i="1"/>
  <c r="B23" i="1"/>
  <c r="B25" i="1"/>
  <c r="B29" i="1"/>
  <c r="B33" i="1"/>
  <c r="B40" i="1"/>
  <c r="B44" i="1"/>
  <c r="B49" i="1"/>
  <c r="B51" i="1"/>
  <c r="B57" i="1"/>
  <c r="B74" i="1"/>
  <c r="B78" i="1"/>
  <c r="B82" i="1"/>
  <c r="B88" i="1"/>
  <c r="B92" i="1"/>
  <c r="B98" i="1"/>
  <c r="B101" i="1"/>
  <c r="B103" i="1"/>
  <c r="B105" i="1"/>
  <c r="I135" i="1"/>
  <c r="I143" i="1"/>
  <c r="I151" i="1"/>
  <c r="B64" i="1"/>
  <c r="B12" i="1"/>
  <c r="B18" i="1"/>
  <c r="B26" i="1"/>
  <c r="B34" i="1"/>
  <c r="B41" i="1"/>
  <c r="B45" i="1"/>
  <c r="B52" i="1"/>
  <c r="B58" i="1"/>
  <c r="B75" i="1"/>
  <c r="B79" i="1"/>
  <c r="B84" i="1"/>
  <c r="B89" i="1"/>
  <c r="B93" i="1"/>
  <c r="B113" i="1"/>
  <c r="B114" i="1"/>
  <c r="B117" i="1"/>
  <c r="B118" i="1"/>
  <c r="B121" i="1"/>
  <c r="B122" i="1"/>
  <c r="B125" i="1"/>
  <c r="B126" i="1"/>
  <c r="B129" i="1"/>
  <c r="B130" i="1"/>
  <c r="B137" i="1"/>
  <c r="B138" i="1"/>
  <c r="B145" i="1"/>
  <c r="B146" i="1"/>
  <c r="B153" i="1"/>
  <c r="I244" i="1"/>
  <c r="I245" i="1" s="1"/>
  <c r="F244" i="1"/>
  <c r="J244" i="1"/>
  <c r="J245" i="1" s="1"/>
  <c r="G244" i="1"/>
  <c r="G245" i="1" s="1"/>
  <c r="K244" i="1"/>
  <c r="K245" i="1" s="1"/>
  <c r="I250" i="1"/>
  <c r="J109" i="1" l="1"/>
  <c r="J110" i="1" s="1"/>
  <c r="G109" i="1"/>
  <c r="G110" i="1" s="1"/>
  <c r="I109" i="1"/>
  <c r="I110" i="1" s="1"/>
  <c r="L109" i="1"/>
  <c r="L110" i="1" s="1"/>
  <c r="H109" i="1"/>
  <c r="H110" i="1" s="1"/>
  <c r="K109" i="1"/>
  <c r="K110" i="1" s="1"/>
  <c r="F109" i="1"/>
  <c r="F110" i="1" s="1"/>
  <c r="F199" i="1" l="1"/>
  <c r="F125" i="1"/>
  <c r="F111" i="1" s="1"/>
  <c r="K199" i="1"/>
  <c r="K200" i="1" s="1"/>
  <c r="L217" i="1"/>
  <c r="K125" i="1"/>
  <c r="K111" i="1" s="1"/>
  <c r="I125" i="1"/>
  <c r="I111" i="1" s="1"/>
  <c r="I199" i="1"/>
  <c r="I200" i="1" s="1"/>
  <c r="J217" i="1"/>
  <c r="H125" i="1"/>
  <c r="H111" i="1" s="1"/>
  <c r="H199" i="1"/>
  <c r="H200" i="1" s="1"/>
  <c r="I217" i="1"/>
  <c r="K217" i="1"/>
  <c r="J125" i="1"/>
  <c r="J111" i="1" s="1"/>
  <c r="J199" i="1"/>
  <c r="J200" i="1" s="1"/>
  <c r="G199" i="1"/>
  <c r="G200" i="1" s="1"/>
  <c r="H217" i="1"/>
  <c r="G125" i="1"/>
  <c r="G111" i="1" s="1"/>
  <c r="L127" i="1" l="1"/>
  <c r="H127" i="1"/>
  <c r="K127" i="1"/>
  <c r="J127" i="1"/>
  <c r="G127" i="1"/>
  <c r="I127" i="1"/>
  <c r="F154" i="1"/>
  <c r="G160" i="1"/>
  <c r="G115" i="1" l="1"/>
</calcChain>
</file>

<file path=xl/sharedStrings.xml><?xml version="1.0" encoding="utf-8"?>
<sst xmlns="http://schemas.openxmlformats.org/spreadsheetml/2006/main" count="753" uniqueCount="174">
  <si>
    <t>III. Малое и среднее предпринимательство</t>
  </si>
  <si>
    <t>Показатели</t>
  </si>
  <si>
    <t>отчет</t>
  </si>
  <si>
    <t>оценка</t>
  </si>
  <si>
    <t>прогноз</t>
  </si>
  <si>
    <t>единиц</t>
  </si>
  <si>
    <t>добыча полезных ископаемых</t>
  </si>
  <si>
    <t>обрабатывающие производства</t>
  </si>
  <si>
    <t>строительство</t>
  </si>
  <si>
    <t>транспорт и связь</t>
  </si>
  <si>
    <t>операции с недвижимым имуществом, аренда и предоставление услуг</t>
  </si>
  <si>
    <t>прочие</t>
  </si>
  <si>
    <t>Число средних предприятий</t>
  </si>
  <si>
    <t>Количество ИП</t>
  </si>
  <si>
    <t>тыс. человек</t>
  </si>
  <si>
    <t>рублей</t>
  </si>
  <si>
    <t>млн. рублей</t>
  </si>
  <si>
    <t>в ценах соответствующих лет</t>
  </si>
  <si>
    <t>Оборот средних предприятий</t>
  </si>
  <si>
    <t>индекс-дефлятор</t>
  </si>
  <si>
    <t>в % к предыдущему году</t>
  </si>
  <si>
    <t>в сопоставимых ценах</t>
  </si>
  <si>
    <t>Объем инвестиций средних предприятий, всего</t>
  </si>
  <si>
    <t>Среднесписочная численность работников средних предприятий - всего</t>
  </si>
  <si>
    <t xml:space="preserve"> в сопоставимых ценах</t>
  </si>
  <si>
    <t>Число малых предприятий*</t>
  </si>
  <si>
    <t>* с учетом микропредприятий</t>
  </si>
  <si>
    <t>Среднесписочная численность работников малых предприятий* - всего</t>
  </si>
  <si>
    <t>Оборот малых предприятий*- всего</t>
  </si>
  <si>
    <t>Объем инвестиций малых предприятий*, всего</t>
  </si>
  <si>
    <t>оптовая и розничная торговля; ремонт автотранспортных средств, мотоциклов</t>
  </si>
  <si>
    <t>деятельность по операциям с недвижимым имуществом</t>
  </si>
  <si>
    <t xml:space="preserve">обеспечение электрической энергией, газом и паром, кондиционирование воздуха </t>
  </si>
  <si>
    <t>сельское, лесное хозяйство, охота, рыболовство и рыбоводство</t>
  </si>
  <si>
    <t>обеспечение электрической энергией, газом и паром; кондиционирование воздуха</t>
  </si>
  <si>
    <t>транспортировка и хранение</t>
  </si>
  <si>
    <t xml:space="preserve"> деятельность в области информации и связи</t>
  </si>
  <si>
    <t>деятельность в области информации и связи</t>
  </si>
  <si>
    <t>обеспечение электрической энергией, газом и паром, кондиционирование воздуха</t>
  </si>
  <si>
    <t>Коды</t>
  </si>
  <si>
    <t>Темп роста числа малых и средних предприятий, % к предыдущему году</t>
  </si>
  <si>
    <t>Код МО</t>
  </si>
  <si>
    <t>Число малых и средних предприятий*</t>
  </si>
  <si>
    <t>процентов</t>
  </si>
  <si>
    <t>Среднесписочная численность работников малых и средних предприятий* - всего</t>
  </si>
  <si>
    <t>Оборот малых и средних предприятий*- всего</t>
  </si>
  <si>
    <t>Объем инвестиций малых и средних предприятий*, всего</t>
  </si>
  <si>
    <t>Прогноз социально-экономического развития муниципальных образований Ростовской области на 2023 – 2025 годы</t>
  </si>
  <si>
    <t>Единица измерения</t>
  </si>
  <si>
    <t>Согласовано:</t>
  </si>
  <si>
    <t xml:space="preserve"> </t>
  </si>
  <si>
    <t xml:space="preserve">        </t>
  </si>
  <si>
    <t xml:space="preserve">Аксайский район              </t>
  </si>
  <si>
    <t xml:space="preserve">Багаевский район             </t>
  </si>
  <si>
    <t xml:space="preserve">Белокалитвинский район       </t>
  </si>
  <si>
    <t xml:space="preserve">Верхнедонской район          </t>
  </si>
  <si>
    <t xml:space="preserve">Веселовский район            </t>
  </si>
  <si>
    <t xml:space="preserve">Волгодонской район           </t>
  </si>
  <si>
    <t xml:space="preserve">Дубовский район              </t>
  </si>
  <si>
    <t xml:space="preserve">Егорлыкский район            </t>
  </si>
  <si>
    <t xml:space="preserve">Заветинский район            </t>
  </si>
  <si>
    <t xml:space="preserve">Зерноградский район          </t>
  </si>
  <si>
    <t xml:space="preserve">Зимовниковский район         </t>
  </si>
  <si>
    <t xml:space="preserve">Кагальницкий район           </t>
  </si>
  <si>
    <t xml:space="preserve">Каменский район              </t>
  </si>
  <si>
    <t xml:space="preserve">Кашарский район              </t>
  </si>
  <si>
    <t xml:space="preserve">Константиновский район       </t>
  </si>
  <si>
    <t xml:space="preserve">Красносулинский район        </t>
  </si>
  <si>
    <t xml:space="preserve">Куйбышевский район           </t>
  </si>
  <si>
    <t xml:space="preserve">Мартыновский район           </t>
  </si>
  <si>
    <t xml:space="preserve">Матвеево-Курганский район    </t>
  </si>
  <si>
    <t xml:space="preserve">Миллеровский район           </t>
  </si>
  <si>
    <t xml:space="preserve">Милютинский район            </t>
  </si>
  <si>
    <t xml:space="preserve">Морозовский район            </t>
  </si>
  <si>
    <t xml:space="preserve">Мясниковский район           </t>
  </si>
  <si>
    <t xml:space="preserve">Неклиновский район           </t>
  </si>
  <si>
    <t xml:space="preserve">Обливский район              </t>
  </si>
  <si>
    <t xml:space="preserve">Октябрьский район            </t>
  </si>
  <si>
    <t xml:space="preserve">Орловский район              </t>
  </si>
  <si>
    <t xml:space="preserve">Песчанокопский район         </t>
  </si>
  <si>
    <t xml:space="preserve">Пролетарский район           </t>
  </si>
  <si>
    <t xml:space="preserve">Ремонтненский район          </t>
  </si>
  <si>
    <t xml:space="preserve">Родионово-Несветайский район </t>
  </si>
  <si>
    <t xml:space="preserve">Сальский район               </t>
  </si>
  <si>
    <t xml:space="preserve">Семикаракорский район        </t>
  </si>
  <si>
    <t xml:space="preserve">Тарасовский район            </t>
  </si>
  <si>
    <t xml:space="preserve">Тацинский район              </t>
  </si>
  <si>
    <t xml:space="preserve">Усть-Донецкий район          </t>
  </si>
  <si>
    <t xml:space="preserve">Целинский район              </t>
  </si>
  <si>
    <t xml:space="preserve">Цимлянский район             </t>
  </si>
  <si>
    <t xml:space="preserve">Чертковский район            </t>
  </si>
  <si>
    <t xml:space="preserve">Шолоховский район            </t>
  </si>
  <si>
    <t>г. Азов</t>
  </si>
  <si>
    <t>г. Донецк</t>
  </si>
  <si>
    <t>г. Ростов-на-Дону</t>
  </si>
  <si>
    <t>г. Батайск</t>
  </si>
  <si>
    <t>г. Волгодонск</t>
  </si>
  <si>
    <t>г. Гуково</t>
  </si>
  <si>
    <t>г. Зверево</t>
  </si>
  <si>
    <t>г. Каменск-Шахтинский</t>
  </si>
  <si>
    <t>г. Новошахтинск</t>
  </si>
  <si>
    <t>г. Таганрог</t>
  </si>
  <si>
    <t>г. Шахты</t>
  </si>
  <si>
    <t>Азовский район</t>
  </si>
  <si>
    <t>г. Новочеркасск</t>
  </si>
  <si>
    <t>Боковский район</t>
  </si>
  <si>
    <t xml:space="preserve">Советский район          </t>
  </si>
  <si>
    <t>Исполнтель:</t>
  </si>
  <si>
    <t>Код</t>
  </si>
  <si>
    <t>Код для Excel (поисковый)</t>
  </si>
  <si>
    <t>Код показателя</t>
  </si>
  <si>
    <r>
      <t>Справочно (Единый план):</t>
    </r>
    <r>
      <rPr>
        <i/>
        <sz val="12"/>
        <rFont val="Times New Roman"/>
        <family val="1"/>
        <charset val="204"/>
      </rPr>
      <t xml:space="preserve"> Численность занятых в сфере малого и среднего предпринимательства, включая индивидуальных
предпринимателей и самозанятых, 2020 г. (факт), 2021 г. (оценка)</t>
    </r>
  </si>
  <si>
    <t>х</t>
  </si>
  <si>
    <t>Размер начисленной среднемесячной заработной платы на малых и средних предприятиях*</t>
  </si>
  <si>
    <t>Размер начисленной среднемесячной заработной платы на малых предприятиях</t>
  </si>
  <si>
    <t xml:space="preserve">Размер начисленной среднемесячной заработной платы на микропредприятиях </t>
  </si>
  <si>
    <t xml:space="preserve">Размер начисленной среднемесячной заработной платы на средних предприятиях </t>
  </si>
  <si>
    <t>Темп роста оборота малых и средних предприятий, % к предыдущему году</t>
  </si>
  <si>
    <r>
      <rPr>
        <i/>
        <u/>
        <sz val="12"/>
        <rFont val="Times New Roman"/>
        <family val="1"/>
        <charset val="204"/>
      </rPr>
      <t>Справочно:</t>
    </r>
    <r>
      <rPr>
        <i/>
        <sz val="12"/>
        <rFont val="Times New Roman"/>
        <family val="1"/>
        <charset val="204"/>
      </rPr>
      <t xml:space="preserve"> Темп роста численности малых и средних предприятий, % к предыдущему году</t>
    </r>
  </si>
  <si>
    <t>сельское, лесное хозяйство, рыболовство и рыбоводство</t>
  </si>
  <si>
    <r>
      <rPr>
        <i/>
        <u/>
        <sz val="12"/>
        <rFont val="Times New Roman"/>
        <family val="1"/>
        <charset val="204"/>
      </rPr>
      <t>Справочный расчёт:</t>
    </r>
    <r>
      <rPr>
        <i/>
        <sz val="12"/>
        <rFont val="Times New Roman"/>
        <family val="1"/>
        <charset val="204"/>
      </rPr>
      <t xml:space="preserve"> Соотношение темпа роста </t>
    </r>
    <r>
      <rPr>
        <b/>
        <i/>
        <sz val="12"/>
        <rFont val="Times New Roman"/>
        <family val="1"/>
        <charset val="204"/>
      </rPr>
      <t>оборота</t>
    </r>
    <r>
      <rPr>
        <i/>
        <sz val="12"/>
        <rFont val="Times New Roman"/>
        <family val="1"/>
        <charset val="204"/>
      </rPr>
      <t xml:space="preserve"> малых и средних предприятий к темпу роста </t>
    </r>
    <r>
      <rPr>
        <b/>
        <i/>
        <sz val="12"/>
        <rFont val="Times New Roman"/>
        <family val="1"/>
        <charset val="204"/>
      </rPr>
      <t>численности</t>
    </r>
    <r>
      <rPr>
        <i/>
        <sz val="12"/>
        <rFont val="Times New Roman"/>
        <family val="1"/>
        <charset val="204"/>
      </rPr>
      <t xml:space="preserve"> малых и средних предприятий</t>
    </r>
  </si>
  <si>
    <r>
      <rPr>
        <i/>
        <u/>
        <sz val="12"/>
        <rFont val="Times New Roman"/>
        <family val="1"/>
        <charset val="204"/>
      </rPr>
      <t>Справочный расчёт (по данным Единого плана):</t>
    </r>
    <r>
      <rPr>
        <i/>
        <sz val="12"/>
        <rFont val="Times New Roman"/>
        <family val="1"/>
        <charset val="204"/>
      </rPr>
      <t xml:space="preserve"> Темп роста численности занятых в сфере малого и среднего предпринимательства, включая индивидуальных предпринимателей и самозанятых, % к предыдущему году</t>
    </r>
  </si>
  <si>
    <t>в т.ч. по видам экономической деятельности 
(справочно: сумма по видам деятельности в сравнении с "Число малых и средних предприятий*")</t>
  </si>
  <si>
    <t>в т.ч. по видам экономической деятельности 
(справочно: сумма по видам деятельности в сравнении со "Среднесписочная численность работников малых и средних предприятий* - всего")</t>
  </si>
  <si>
    <t>Код раздела</t>
  </si>
  <si>
    <t>в т.ч. по видам экономической деятельности 
(справочно: сумма по видам деятельности в сравнении с "Число малых предприятий*")</t>
  </si>
  <si>
    <t>в т.ч. по видам экономической деятельности 
(справочно: сумма по видам деятельности в сравнении с "Число средних предприятий")</t>
  </si>
  <si>
    <t>в т.ч. по видам экономической деятельности 
(справочно: сумма по видам деятельности в сравнении с "Количество ИП")</t>
  </si>
  <si>
    <r>
      <t xml:space="preserve">Темп роста численности малых и средних предприятий, % к предыдущему году </t>
    </r>
    <r>
      <rPr>
        <i/>
        <sz val="12"/>
        <color rgb="FFC00000"/>
        <rFont val="Times New Roman"/>
        <family val="1"/>
        <charset val="204"/>
      </rPr>
      <t>(сравнение с данными "Темп роста численности занятых в сфере малого и среднего предпринимательства, включая индивидуальных предпринимателей и самозанятых" из Единого плана)</t>
    </r>
  </si>
  <si>
    <t>Доступные для заполнения МО ячейки</t>
  </si>
  <si>
    <t>Недоступные для заполнения МО ячейки</t>
  </si>
  <si>
    <t>Рассчитано как сумма числа малых и средних предприятий</t>
  </si>
  <si>
    <t>Введенные данные соответствуют вычислениям</t>
  </si>
  <si>
    <t>Введенные данные не соответствуют вычислениям</t>
  </si>
  <si>
    <t>Обозначения ячеек:</t>
  </si>
  <si>
    <t>Вычисляется на основе введенных данных об обороте малых и средних предприятий по каждому виду экономической деятельности</t>
  </si>
  <si>
    <t>Вычисляется на основе введенных данных об оъеме инвестиций малых предприятий в соответствии с вкладом предприятий каждого вида экономической деятельности в общий результат</t>
  </si>
  <si>
    <t>Рассчитано как сумма числа малых и средних предприятий по каждому из видов экономической деятельности отдельно</t>
  </si>
  <si>
    <t>Рассчитано как сумма показателей среднесписочной численности работников малых и средних предприятий по каждому из видов экономической деятельности отдельно</t>
  </si>
  <si>
    <t>Рассчитано как сумма показателей среднесписочной численности работников малых и средних предприятий</t>
  </si>
  <si>
    <t>Вычисляется на основе введенных данных об объеме инвестиций малых и средних предприятий по каждому виду экономической деятельности</t>
  </si>
  <si>
    <t>Заполняется Исполнителем или вычисляется автоматически как сумма показателей оборота малых и средний предприятий. При заполнении вручную не вводите больше одного знака после запятой!!!</t>
  </si>
  <si>
    <t>Ячейки с контрольными соотношениями (недоступны для заполнения)</t>
  </si>
  <si>
    <t>Вычисляется на основе введенных данных об обороте малых предприятий в соответствии с вкладом предприятий каждого вида экономической деятельности с использованием индекса-дефлятора</t>
  </si>
  <si>
    <t>Вычисляется на основе введенных данных об обороте средних предприятий в соответствии с вкладом предприятий каждого вида экономической деятельности с использованием индекса-дефлятора</t>
  </si>
  <si>
    <t>Вычисляется на основе введенных данных об оъеме инвестиций малых и средних предприятий в соответствии с вкладом предприятий каждого вида экономической деятельности  с использованием индекса-дефлятора</t>
  </si>
  <si>
    <t>Вычисляется на основе введенных данных об оъеме инвестиций средних предприятий в соответствии с вкладом предприятий каждого вида экономической деятельности с использованием индекса-дефлятора</t>
  </si>
  <si>
    <t>в т.ч. по видам экономической деятельности 
(справочно: разность между суммой по видам деятельности и показателем "Среднесписочная численность работников малых предприятий* - всего")</t>
  </si>
  <si>
    <t>в т.ч. по видам экономической деятельности 
(справочно: разность между суммой по видам деятельности и показателем "Среднесписочная численность работников средних предприятий - всего")</t>
  </si>
  <si>
    <t xml:space="preserve">Строка с проверкой вычисляется как разность вводимого показателя «Среднесписочная численность работников средних предприятий - всего» и суммы по видам деятельности; содержит четыре десятичных знака, необходимых для устранения неточностей при обработке информации. </t>
  </si>
  <si>
    <t xml:space="preserve">Строка с проверкой вычисляется как разность вводимого показателя «Среднесписочная численность работников малых предприятий - всего» и суммы по видам деятельности; соотносится с нулевым значением; содержит четыре десятичных знака, необходимых для устранения неточностей при обработке информации. </t>
  </si>
  <si>
    <t>в т.ч. по видам экономической деятельности 
(справочно: разность между суммой по видам деятельности и показателем "Оборот малых и средних предприятий*- всего")</t>
  </si>
  <si>
    <t xml:space="preserve">Строка с проверкой вычисляется как разность между суммой по видам деятельности и показателем "Оборот малых и средних предприятий*- всего"; содержит четыре десятичных знака, необходимых для устранения неточностей при обработке информации. </t>
  </si>
  <si>
    <t>в т.ч. по видам экономической деятельности 
(справочно: разность между суммой по видам деятельности и показателем "Оборот малых предприятий*- всего")</t>
  </si>
  <si>
    <t xml:space="preserve">Строка с проверкой вычисляется как разность вводимого показателя "Оборот малых предприятий*- всего" и суммы по видам деятельности; содержит четыре десятичных знака, необходимых для устранения неточностей при обработке информации. </t>
  </si>
  <si>
    <t xml:space="preserve">Строка с проверкой вычисляется как разность вводимого показателя «Оборот средних предприятий» и суммы по видам деятельности; содержит четыре десятичных знака, необходимых для устранения неточностей при обработке информации. </t>
  </si>
  <si>
    <t>в т.ч. по видам экономической деятельности 
(справочно: разность между суммой по видам деятельности и показателем "Оборот средних предприятий")</t>
  </si>
  <si>
    <r>
      <t xml:space="preserve">в т.ч. по видам экономической деятельности
</t>
    </r>
    <r>
      <rPr>
        <i/>
        <sz val="12"/>
        <color indexed="8"/>
        <rFont val="Times New Roman"/>
        <family val="1"/>
        <charset val="204"/>
      </rPr>
      <t>(справочно: разность между суммой по видам деятельности и показателем "Объем инвестиций малых и средних предприятий*, всего")</t>
    </r>
  </si>
  <si>
    <t xml:space="preserve">Строка с проверкой вычисляется как разность вводимого показателя "Объем инвестиций малых и средних предприятий*, всего" и суммы по видам деятельности; содержит четыре десятичных знака, необходимых для устранения неточностей при обработке информации. </t>
  </si>
  <si>
    <r>
      <t xml:space="preserve">в т.ч. по видам экономической деятельности
</t>
    </r>
    <r>
      <rPr>
        <i/>
        <sz val="12"/>
        <color indexed="8"/>
        <rFont val="Times New Roman"/>
        <family val="1"/>
        <charset val="204"/>
      </rPr>
      <t>(справочно: разность между суммой по видам деятельности и показателем "Объем инвестиций малых предприятий*, всего")</t>
    </r>
  </si>
  <si>
    <t xml:space="preserve">Строка с проверкой вычисляется как разность вводимого показателя "Объем инвестиций малых предприятий*, всего" и суммы по видам деятельности; содержит четыре десятичных знака, необходимых для устранения неточностей при обработке информации. </t>
  </si>
  <si>
    <r>
      <t xml:space="preserve">в т.ч. по видам экономической деятельности
</t>
    </r>
    <r>
      <rPr>
        <i/>
        <sz val="12"/>
        <color indexed="8"/>
        <rFont val="Times New Roman"/>
        <family val="1"/>
        <charset val="204"/>
      </rPr>
      <t>(справочно: разность между суммой по видам деятельности и показателем "Объем инвестиций средних предприятий, всего")</t>
    </r>
  </si>
  <si>
    <t xml:space="preserve">Строка с проверкой вычисляется как разность вводимого показателя "Объем инвестиций средних предприятий, всего" и суммы по видам деятельности; содержит четыре десятичных знака, необходимых для устранения неточностей при обработке информации. </t>
  </si>
  <si>
    <t>Создают удобство для восприятия (недоступны для заполнения)</t>
  </si>
  <si>
    <r>
      <t xml:space="preserve">Ячейки, отмеченные </t>
    </r>
    <r>
      <rPr>
        <b/>
        <sz val="12"/>
        <color indexed="8"/>
        <rFont val="Times New Roman"/>
        <family val="1"/>
        <charset val="204"/>
      </rPr>
      <t>иным</t>
    </r>
    <r>
      <rPr>
        <sz val="12"/>
        <color indexed="8"/>
        <rFont val="Times New Roman"/>
        <family val="1"/>
        <charset val="204"/>
      </rPr>
      <t xml:space="preserve"> цветом</t>
    </r>
  </si>
  <si>
    <r>
      <t xml:space="preserve">Ячейки, отмеченные </t>
    </r>
    <r>
      <rPr>
        <b/>
        <sz val="12"/>
        <color indexed="8"/>
        <rFont val="Times New Roman"/>
        <family val="1"/>
        <charset val="204"/>
      </rPr>
      <t>голубым</t>
    </r>
    <r>
      <rPr>
        <sz val="12"/>
        <color indexed="8"/>
        <rFont val="Times New Roman"/>
        <family val="1"/>
        <charset val="204"/>
      </rPr>
      <t xml:space="preserve"> цветом</t>
    </r>
  </si>
  <si>
    <r>
      <t xml:space="preserve">Ячейки, отмеченные </t>
    </r>
    <r>
      <rPr>
        <b/>
        <sz val="12"/>
        <rFont val="Times New Roman"/>
        <family val="1"/>
        <charset val="204"/>
      </rPr>
      <t>белым</t>
    </r>
    <r>
      <rPr>
        <sz val="12"/>
        <rFont val="Times New Roman"/>
        <family val="1"/>
        <charset val="204"/>
      </rPr>
      <t xml:space="preserve"> цветом</t>
    </r>
  </si>
  <si>
    <r>
      <t xml:space="preserve">Ячейки, отмеченные </t>
    </r>
    <r>
      <rPr>
        <b/>
        <sz val="12"/>
        <color indexed="8"/>
        <rFont val="Times New Roman"/>
        <family val="1"/>
        <charset val="204"/>
      </rPr>
      <t>желтым</t>
    </r>
    <r>
      <rPr>
        <sz val="12"/>
        <color indexed="8"/>
        <rFont val="Times New Roman"/>
        <family val="1"/>
        <charset val="204"/>
      </rPr>
      <t xml:space="preserve"> цветом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</si>
  <si>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</si>
  <si>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Ведущий специалист Администрации Чалтырского сельского поселения</t>
  </si>
  <si>
    <t>Номер телефона 886349(2-15-30)</t>
  </si>
  <si>
    <t>Глава Администрации Чалтырского сельского поселения</t>
  </si>
  <si>
    <t>С.Х.Хрхрян</t>
  </si>
  <si>
    <t>А.А.Хатламаджиян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</si>
</sst>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30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 tint="0.249977111117893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 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3" fillId="0" borderId="0"/>
    <xf numFmtId="0" fontId="5" fillId="0" borderId="0"/>
  </cellStyleXfs>
  <cellXfs count="159">
    <xf numFmtId="0" fontId="0" fillId="0" borderId="0" xfId="0"/>
    <xf numFmtId="0" fontId="0" fillId="0" borderId="0" xfId="0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8" fillId="0" borderId="0" xfId="0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49" fontId="0" fillId="0" borderId="0" xfId="0" applyNumberFormat="1" applyFill="1" applyAlignment="1"/>
    <xf numFmtId="49" fontId="0" fillId="0" borderId="0" xfId="0" applyNumberFormat="1" applyFont="1" applyFill="1" applyAlignment="1"/>
    <xf numFmtId="49" fontId="0" fillId="0" borderId="0" xfId="0" applyNumberFormat="1" applyFill="1"/>
    <xf numFmtId="0" fontId="0" fillId="0" borderId="0" xfId="0" applyFill="1"/>
    <xf numFmtId="0" fontId="8" fillId="0" borderId="0" xfId="0" applyFont="1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8" fillId="0" borderId="0" xfId="0" applyFont="1" applyProtection="1"/>
    <xf numFmtId="0" fontId="5" fillId="0" borderId="0" xfId="1" applyAlignment="1" applyProtection="1">
      <alignment horizontal="center" vertical="center"/>
    </xf>
    <xf numFmtId="0" fontId="8" fillId="0" borderId="0" xfId="1" applyFont="1" applyProtection="1"/>
    <xf numFmtId="0" fontId="1" fillId="0" borderId="1" xfId="1" applyFont="1" applyBorder="1" applyAlignment="1" applyProtection="1">
      <alignment horizontal="center"/>
    </xf>
    <xf numFmtId="0" fontId="0" fillId="0" borderId="0" xfId="0" applyFill="1" applyProtection="1"/>
    <xf numFmtId="0" fontId="1" fillId="0" borderId="1" xfId="1" applyFont="1" applyFill="1" applyBorder="1" applyAlignment="1" applyProtection="1">
      <alignment horizontal="center" vertical="top" wrapText="1"/>
    </xf>
    <xf numFmtId="0" fontId="7" fillId="0" borderId="1" xfId="1" applyFont="1" applyFill="1" applyBorder="1" applyAlignment="1" applyProtection="1">
      <alignment horizontal="center" vertical="top" wrapText="1"/>
    </xf>
    <xf numFmtId="0" fontId="5" fillId="0" borderId="1" xfId="1" applyFill="1" applyBorder="1" applyProtection="1"/>
    <xf numFmtId="0" fontId="17" fillId="2" borderId="1" xfId="1" applyNumberFormat="1" applyFont="1" applyFill="1" applyBorder="1" applyAlignment="1" applyProtection="1">
      <alignment horizontal="center" vertical="top"/>
    </xf>
    <xf numFmtId="0" fontId="1" fillId="0" borderId="1" xfId="1" applyFont="1" applyFill="1" applyBorder="1" applyAlignment="1" applyProtection="1">
      <alignment vertical="top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vertical="top" wrapText="1"/>
    </xf>
    <xf numFmtId="0" fontId="11" fillId="0" borderId="1" xfId="1" applyFont="1" applyFill="1" applyBorder="1" applyAlignment="1" applyProtection="1">
      <alignment horizontal="center" vertical="top" wrapText="1"/>
    </xf>
    <xf numFmtId="164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7" fillId="0" borderId="1" xfId="1" applyFont="1" applyFill="1" applyBorder="1" applyAlignment="1" applyProtection="1">
      <alignment vertical="top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vertical="top" wrapText="1"/>
    </xf>
    <xf numFmtId="0" fontId="7" fillId="4" borderId="1" xfId="1" applyFont="1" applyFill="1" applyBorder="1" applyAlignment="1" applyProtection="1">
      <alignment horizontal="center" vertical="top" wrapText="1"/>
    </xf>
    <xf numFmtId="164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" applyNumberFormat="1" applyFont="1" applyFill="1" applyBorder="1" applyAlignment="1" applyProtection="1">
      <alignment horizontal="center" vertical="top"/>
    </xf>
    <xf numFmtId="0" fontId="11" fillId="4" borderId="1" xfId="1" applyFont="1" applyFill="1" applyBorder="1" applyAlignment="1" applyProtection="1">
      <alignment horizontal="right" vertical="top" wrapText="1"/>
    </xf>
    <xf numFmtId="0" fontId="7" fillId="4" borderId="1" xfId="1" applyFont="1" applyFill="1" applyBorder="1" applyAlignment="1" applyProtection="1">
      <alignment vertical="top" wrapText="1"/>
    </xf>
    <xf numFmtId="16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1" applyFont="1" applyFill="1" applyBorder="1" applyAlignment="1" applyProtection="1">
      <alignment vertical="top" wrapText="1"/>
    </xf>
    <xf numFmtId="0" fontId="7" fillId="6" borderId="1" xfId="1" applyFont="1" applyFill="1" applyBorder="1" applyAlignment="1" applyProtection="1">
      <alignment horizontal="center" vertical="top" wrapText="1"/>
    </xf>
    <xf numFmtId="0" fontId="17" fillId="0" borderId="1" xfId="1" applyNumberFormat="1" applyFont="1" applyFill="1" applyBorder="1" applyAlignment="1" applyProtection="1">
      <alignment horizontal="center" vertical="top"/>
    </xf>
    <xf numFmtId="0" fontId="11" fillId="6" borderId="1" xfId="1" applyFont="1" applyFill="1" applyBorder="1" applyAlignment="1" applyProtection="1">
      <alignment horizontal="right" vertical="top" wrapText="1"/>
    </xf>
    <xf numFmtId="0" fontId="6" fillId="6" borderId="1" xfId="1" applyFont="1" applyFill="1" applyBorder="1" applyProtection="1"/>
    <xf numFmtId="0" fontId="7" fillId="6" borderId="1" xfId="1" applyFont="1" applyFill="1" applyBorder="1" applyAlignment="1" applyProtection="1">
      <alignment vertical="top" wrapText="1"/>
    </xf>
    <xf numFmtId="0" fontId="10" fillId="7" borderId="1" xfId="1" applyFont="1" applyFill="1" applyBorder="1" applyAlignment="1" applyProtection="1">
      <alignment horizontal="justify" vertical="top" wrapText="1"/>
    </xf>
    <xf numFmtId="0" fontId="7" fillId="7" borderId="1" xfId="1" applyFont="1" applyFill="1" applyBorder="1" applyAlignment="1" applyProtection="1">
      <alignment horizontal="center" vertical="top" wrapText="1"/>
    </xf>
    <xf numFmtId="0" fontId="11" fillId="7" borderId="1" xfId="1" applyFont="1" applyFill="1" applyBorder="1" applyAlignment="1" applyProtection="1">
      <alignment horizontal="right" vertical="top" wrapText="1"/>
    </xf>
    <xf numFmtId="0" fontId="1" fillId="7" borderId="1" xfId="1" applyFont="1" applyFill="1" applyBorder="1" applyAlignment="1" applyProtection="1">
      <alignment horizontal="center" vertical="top" wrapText="1"/>
    </xf>
    <xf numFmtId="0" fontId="7" fillId="7" borderId="1" xfId="1" applyFont="1" applyFill="1" applyBorder="1" applyAlignment="1" applyProtection="1">
      <alignment vertical="top" wrapText="1"/>
    </xf>
    <xf numFmtId="0" fontId="6" fillId="0" borderId="1" xfId="1" applyFont="1" applyFill="1" applyBorder="1" applyProtection="1"/>
    <xf numFmtId="165" fontId="10" fillId="0" borderId="1" xfId="1" applyNumberFormat="1" applyFont="1" applyFill="1" applyBorder="1" applyAlignment="1" applyProtection="1">
      <alignment horizontal="center" vertical="center" wrapText="1"/>
    </xf>
    <xf numFmtId="0" fontId="18" fillId="8" borderId="1" xfId="1" applyFont="1" applyFill="1" applyBorder="1" applyAlignment="1" applyProtection="1">
      <alignment vertical="top" wrapText="1"/>
    </xf>
    <xf numFmtId="0" fontId="11" fillId="8" borderId="1" xfId="1" applyFont="1" applyFill="1" applyBorder="1" applyAlignment="1" applyProtection="1">
      <alignment horizontal="center" vertical="top" wrapText="1"/>
    </xf>
    <xf numFmtId="165" fontId="7" fillId="8" borderId="1" xfId="1" applyNumberFormat="1" applyFont="1" applyFill="1" applyBorder="1" applyAlignment="1" applyProtection="1">
      <alignment horizontal="center" vertical="center" wrapText="1"/>
    </xf>
    <xf numFmtId="164" fontId="11" fillId="8" borderId="1" xfId="1" applyNumberFormat="1" applyFont="1" applyFill="1" applyBorder="1" applyAlignment="1" applyProtection="1">
      <alignment horizontal="center" vertical="center" wrapText="1"/>
    </xf>
    <xf numFmtId="164" fontId="7" fillId="8" borderId="1" xfId="1" applyNumberFormat="1" applyFont="1" applyFill="1" applyBorder="1" applyAlignment="1" applyProtection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vertical="top" wrapText="1"/>
    </xf>
    <xf numFmtId="165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Protection="1"/>
    <xf numFmtId="165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top" wrapText="1"/>
    </xf>
    <xf numFmtId="0" fontId="11" fillId="6" borderId="1" xfId="1" applyFont="1" applyFill="1" applyBorder="1" applyAlignment="1" applyProtection="1">
      <alignment horizontal="center" vertical="top" wrapText="1"/>
    </xf>
    <xf numFmtId="0" fontId="15" fillId="0" borderId="1" xfId="1" applyFont="1" applyFill="1" applyBorder="1" applyProtection="1"/>
    <xf numFmtId="0" fontId="10" fillId="0" borderId="1" xfId="1" applyFont="1" applyFill="1" applyBorder="1" applyAlignment="1" applyProtection="1">
      <alignment vertical="top" wrapText="1"/>
    </xf>
    <xf numFmtId="0" fontId="14" fillId="8" borderId="1" xfId="1" applyFont="1" applyFill="1" applyBorder="1" applyAlignment="1" applyProtection="1">
      <alignment vertical="top" wrapText="1"/>
    </xf>
    <xf numFmtId="0" fontId="11" fillId="0" borderId="1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horizontal="right" vertical="top" wrapText="1"/>
    </xf>
    <xf numFmtId="0" fontId="11" fillId="4" borderId="1" xfId="1" applyFont="1" applyFill="1" applyBorder="1" applyAlignment="1" applyProtection="1">
      <alignment vertical="top" wrapText="1"/>
    </xf>
    <xf numFmtId="164" fontId="1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right" vertical="top" wrapText="1"/>
    </xf>
    <xf numFmtId="0" fontId="1" fillId="4" borderId="1" xfId="1" applyFont="1" applyFill="1" applyBorder="1" applyAlignment="1" applyProtection="1">
      <alignment horizontal="center" vertical="top" wrapText="1"/>
    </xf>
    <xf numFmtId="0" fontId="11" fillId="6" borderId="1" xfId="1" applyFont="1" applyFill="1" applyBorder="1" applyAlignment="1" applyProtection="1">
      <alignment vertical="top" wrapText="1"/>
    </xf>
    <xf numFmtId="0" fontId="7" fillId="6" borderId="1" xfId="1" applyFont="1" applyFill="1" applyBorder="1" applyAlignment="1" applyProtection="1">
      <alignment horizontal="right" vertical="top" wrapText="1"/>
    </xf>
    <xf numFmtId="0" fontId="1" fillId="6" borderId="1" xfId="1" applyFont="1" applyFill="1" applyBorder="1" applyAlignment="1" applyProtection="1">
      <alignment vertical="top" wrapText="1"/>
    </xf>
    <xf numFmtId="0" fontId="1" fillId="6" borderId="1" xfId="1" applyFont="1" applyFill="1" applyBorder="1" applyAlignment="1" applyProtection="1">
      <alignment horizontal="center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vertical="top" wrapText="1"/>
    </xf>
    <xf numFmtId="0" fontId="10" fillId="4" borderId="1" xfId="1" applyFont="1" applyFill="1" applyBorder="1" applyAlignment="1" applyProtection="1">
      <alignment horizontal="right" vertical="top" wrapText="1"/>
    </xf>
    <xf numFmtId="0" fontId="12" fillId="4" borderId="1" xfId="1" applyFont="1" applyFill="1" applyBorder="1" applyAlignment="1" applyProtection="1">
      <alignment vertical="top" wrapText="1"/>
    </xf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/>
    </xf>
    <xf numFmtId="0" fontId="10" fillId="6" borderId="1" xfId="1" applyFont="1" applyFill="1" applyBorder="1" applyAlignment="1" applyProtection="1">
      <alignment horizontal="right" vertical="top" wrapText="1"/>
    </xf>
    <xf numFmtId="0" fontId="12" fillId="6" borderId="1" xfId="1" applyFont="1" applyFill="1" applyBorder="1" applyAlignment="1" applyProtection="1">
      <alignment vertical="top" wrapText="1"/>
    </xf>
    <xf numFmtId="0" fontId="17" fillId="5" borderId="1" xfId="1" applyNumberFormat="1" applyFont="1" applyFill="1" applyBorder="1" applyAlignment="1" applyProtection="1">
      <alignment horizontal="center" vertical="center"/>
    </xf>
    <xf numFmtId="0" fontId="5" fillId="0" borderId="0" xfId="1" applyFill="1" applyAlignment="1" applyProtection="1">
      <alignment horizontal="center" vertical="center"/>
    </xf>
    <xf numFmtId="0" fontId="5" fillId="0" borderId="0" xfId="1" applyFill="1" applyBorder="1" applyAlignment="1" applyProtection="1">
      <alignment horizontal="center" vertical="center"/>
    </xf>
    <xf numFmtId="0" fontId="5" fillId="0" borderId="0" xfId="1" applyFill="1" applyProtection="1"/>
    <xf numFmtId="0" fontId="13" fillId="0" borderId="0" xfId="1" applyFont="1" applyProtection="1"/>
    <xf numFmtId="0" fontId="13" fillId="3" borderId="0" xfId="1" applyFont="1" applyFill="1" applyProtection="1">
      <protection locked="0"/>
    </xf>
    <xf numFmtId="0" fontId="5" fillId="3" borderId="0" xfId="1" applyFill="1" applyProtection="1">
      <protection locked="0"/>
    </xf>
    <xf numFmtId="0" fontId="8" fillId="3" borderId="0" xfId="1" applyFont="1" applyFill="1" applyProtection="1">
      <protection locked="0"/>
    </xf>
    <xf numFmtId="0" fontId="5" fillId="0" borderId="1" xfId="1" applyFill="1" applyBorder="1" applyAlignment="1" applyProtection="1">
      <alignment horizontal="center" vertical="top"/>
    </xf>
    <xf numFmtId="0" fontId="5" fillId="2" borderId="1" xfId="1" applyFill="1" applyBorder="1" applyAlignment="1" applyProtection="1">
      <alignment horizontal="center" vertical="top"/>
    </xf>
    <xf numFmtId="165" fontId="20" fillId="0" borderId="1" xfId="1" applyNumberFormat="1" applyFont="1" applyFill="1" applyBorder="1" applyAlignment="1" applyProtection="1">
      <alignment horizontal="center" vertical="center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4" fontId="14" fillId="8" borderId="1" xfId="1" applyNumberFormat="1" applyFont="1" applyFill="1" applyBorder="1" applyAlignment="1" applyProtection="1">
      <alignment horizontal="center" vertical="center" wrapText="1"/>
    </xf>
    <xf numFmtId="164" fontId="2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Protection="1"/>
    <xf numFmtId="0" fontId="8" fillId="0" borderId="0" xfId="0" applyFont="1" applyFill="1" applyProtection="1"/>
    <xf numFmtId="0" fontId="26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top" wrapText="1"/>
    </xf>
    <xf numFmtId="0" fontId="5" fillId="3" borderId="0" xfId="1" applyFill="1" applyProtection="1"/>
    <xf numFmtId="0" fontId="27" fillId="0" borderId="0" xfId="1" applyFont="1" applyFill="1" applyProtection="1"/>
    <xf numFmtId="0" fontId="28" fillId="0" borderId="1" xfId="1" applyFont="1" applyFill="1" applyBorder="1" applyAlignment="1" applyProtection="1">
      <alignment horizontal="center"/>
    </xf>
    <xf numFmtId="0" fontId="29" fillId="0" borderId="0" xfId="0" applyFont="1" applyProtection="1"/>
    <xf numFmtId="0" fontId="6" fillId="0" borderId="0" xfId="0" applyFont="1" applyFill="1" applyAlignment="1" applyProtection="1">
      <alignment vertical="center" wrapText="1"/>
    </xf>
    <xf numFmtId="0" fontId="22" fillId="0" borderId="0" xfId="0" applyFont="1" applyFill="1" applyBorder="1" applyAlignment="1" applyProtection="1"/>
    <xf numFmtId="166" fontId="20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top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top" wrapText="1"/>
    </xf>
    <xf numFmtId="164" fontId="14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7" fillId="0" borderId="1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20" fillId="0" borderId="7" xfId="1" applyNumberFormat="1" applyFont="1" applyFill="1" applyBorder="1" applyAlignment="1" applyProtection="1">
      <alignment horizontal="center" vertical="center" wrapText="1"/>
    </xf>
    <xf numFmtId="0" fontId="0" fillId="3" borderId="0" xfId="1" applyFont="1" applyFill="1" applyProtection="1">
      <protection locked="0"/>
    </xf>
    <xf numFmtId="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/>
    </xf>
    <xf numFmtId="0" fontId="25" fillId="0" borderId="1" xfId="0" applyFont="1" applyFill="1" applyBorder="1" applyAlignment="1" applyProtection="1">
      <alignment horizontal="center"/>
    </xf>
    <xf numFmtId="0" fontId="10" fillId="4" borderId="1" xfId="1" applyFont="1" applyFill="1" applyBorder="1" applyAlignment="1" applyProtection="1">
      <alignment horizontal="left" vertical="top" wrapText="1"/>
    </xf>
    <xf numFmtId="0" fontId="9" fillId="2" borderId="3" xfId="5" applyFont="1" applyFill="1" applyBorder="1" applyAlignment="1" applyProtection="1">
      <alignment horizontal="center" vertical="center" wrapText="1"/>
    </xf>
    <xf numFmtId="0" fontId="9" fillId="2" borderId="4" xfId="5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top" wrapText="1"/>
    </xf>
    <xf numFmtId="0" fontId="10" fillId="6" borderId="1" xfId="1" applyFont="1" applyFill="1" applyBorder="1" applyAlignment="1" applyProtection="1">
      <alignment horizontal="left" vertical="top" wrapText="1"/>
    </xf>
    <xf numFmtId="0" fontId="9" fillId="2" borderId="5" xfId="5" applyFont="1" applyFill="1" applyBorder="1" applyAlignment="1" applyProtection="1">
      <alignment horizontal="center" vertical="center" wrapText="1"/>
    </xf>
    <xf numFmtId="0" fontId="9" fillId="2" borderId="6" xfId="5" applyFont="1" applyFill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9" borderId="2" xfId="0" applyFont="1" applyFill="1" applyBorder="1" applyAlignment="1" applyProtection="1">
      <alignment horizontal="center"/>
      <protection locked="0"/>
    </xf>
    <xf numFmtId="0" fontId="2" fillId="9" borderId="8" xfId="0" applyFont="1" applyFill="1" applyBorder="1" applyAlignment="1" applyProtection="1">
      <alignment horizontal="center"/>
      <protection locked="0"/>
    </xf>
    <xf numFmtId="0" fontId="2" fillId="9" borderId="9" xfId="0" applyFont="1" applyFill="1" applyBorder="1" applyAlignment="1" applyProtection="1">
      <alignment horizontal="center"/>
      <protection locked="0"/>
    </xf>
    <xf numFmtId="0" fontId="22" fillId="0" borderId="2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9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center" vertical="center" wrapText="1"/>
    </xf>
  </cellXfs>
  <cellStyles count="7">
    <cellStyle name="Обычный" xfId="0" builtinId="0"/>
    <cellStyle name="Обычный 100" xfId="6"/>
    <cellStyle name="Обычный 2" xfId="1"/>
    <cellStyle name="Обычный 2 2" xfId="2"/>
    <cellStyle name="Обычный 3" xfId="3"/>
    <cellStyle name="Обычный 3 3" xfId="4"/>
    <cellStyle name="Обычный_в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&#1040;&#1083;&#1100;&#1090;&#1077;&#1088;&#1085;&#1072;&#1090;&#1080;&#1074;&#1085;&#1099;&#1081;%20&#1087;&#1088;&#1086;&#1075;&#1085;&#1086;&#1079;\&#1055;&#1088;&#1086;&#1075;&#1085;&#1086;&#1079;%20&#1087;&#1086;%20&#1052;&#1054;\&#1053;&#1077;&#1095;&#1090;&#1086;\&#1054;&#1090;&#1074;&#1077;&#1090;&#1099;%20&#1057;&#1054;&#1055;%20&#1076;&#1077;&#1082;&#1072;&#1073;&#1088;&#1100;\&#1040;&#1074;&#1080;&#1085;&#1075;&#1088;&#1091;&#108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_Сбор"/>
      <sheetName val="Инструк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395"/>
  <sheetViews>
    <sheetView tabSelected="1" view="pageBreakPreview" topLeftCell="D208" zoomScale="80" zoomScaleSheetLayoutView="80" workbookViewId="0">
      <selection activeCell="K88" sqref="K88"/>
    </sheetView>
  </sheetViews>
  <sheetFormatPr defaultRowHeight="12.75" outlineLevelCol="1"/>
  <cols>
    <col min="1" max="1" width="11.85546875" style="11" hidden="1" customWidth="1" outlineLevel="1"/>
    <col min="2" max="2" width="13.5703125" style="11" hidden="1" customWidth="1" outlineLevel="1"/>
    <col min="3" max="3" width="15.140625" style="11" hidden="1" customWidth="1" outlineLevel="1"/>
    <col min="4" max="4" width="46.7109375" style="1" customWidth="1" collapsed="1"/>
    <col min="5" max="5" width="22.140625" style="1" customWidth="1"/>
    <col min="6" max="12" width="12.28515625" style="1" customWidth="1"/>
    <col min="13" max="13" width="1.28515625" style="1" customWidth="1"/>
    <col min="14" max="14" width="46" style="1" customWidth="1"/>
    <col min="15" max="18" width="9.140625" style="1"/>
    <col min="19" max="19" width="12.140625" style="1" customWidth="1"/>
    <col min="20" max="21" width="9.140625" style="1"/>
    <col min="22" max="22" width="12.140625" style="1" customWidth="1"/>
    <col min="23" max="16384" width="9.140625" style="1"/>
  </cols>
  <sheetData>
    <row r="1" spans="1:26" s="5" customFormat="1" ht="29.25" customHeight="1">
      <c r="A1" s="2" t="s">
        <v>124</v>
      </c>
      <c r="B1" s="2"/>
      <c r="C1" s="3" t="s">
        <v>41</v>
      </c>
      <c r="D1" s="145" t="s">
        <v>47</v>
      </c>
      <c r="E1" s="146"/>
      <c r="F1" s="146"/>
      <c r="G1" s="146"/>
      <c r="H1" s="146"/>
      <c r="I1" s="146"/>
      <c r="J1" s="146"/>
      <c r="K1" s="146"/>
      <c r="L1" s="146"/>
      <c r="M1" s="6"/>
      <c r="O1" s="18"/>
      <c r="P1" s="18"/>
      <c r="Q1" s="18"/>
      <c r="R1" s="18"/>
    </row>
    <row r="2" spans="1:26" s="5" customFormat="1" ht="20.25">
      <c r="A2" s="3">
        <v>3</v>
      </c>
      <c r="B2" s="3">
        <v>1</v>
      </c>
      <c r="C2" s="13" t="e">
        <f>VLOOKUP(D3,МО!$B$5:$C$59,2,FALSE)</f>
        <v>#N/A</v>
      </c>
      <c r="D2" s="147" t="s">
        <v>0</v>
      </c>
      <c r="E2" s="148"/>
      <c r="F2" s="148"/>
      <c r="G2" s="148"/>
      <c r="H2" s="148"/>
      <c r="I2" s="148"/>
      <c r="J2" s="148"/>
      <c r="K2" s="148"/>
      <c r="L2" s="148"/>
      <c r="M2" s="4"/>
      <c r="N2" s="106" t="s">
        <v>134</v>
      </c>
      <c r="O2" s="18"/>
      <c r="P2" s="18"/>
      <c r="Q2" s="18"/>
      <c r="R2" s="18"/>
    </row>
    <row r="3" spans="1:26" s="5" customFormat="1" ht="18.75">
      <c r="A3" s="12"/>
      <c r="B3" s="12"/>
      <c r="C3" s="11"/>
      <c r="D3" s="149"/>
      <c r="E3" s="150"/>
      <c r="F3" s="150"/>
      <c r="G3" s="150"/>
      <c r="H3" s="150"/>
      <c r="I3" s="150"/>
      <c r="J3" s="150"/>
      <c r="K3" s="150"/>
      <c r="L3" s="151"/>
      <c r="M3" s="7"/>
      <c r="N3" s="44" t="s">
        <v>165</v>
      </c>
      <c r="O3" s="134" t="s">
        <v>129</v>
      </c>
      <c r="P3" s="134"/>
      <c r="Q3" s="134"/>
      <c r="R3" s="134"/>
      <c r="S3" s="134"/>
      <c r="T3" s="134"/>
      <c r="U3" s="134"/>
      <c r="V3" s="134"/>
    </row>
    <row r="4" spans="1:26" s="18" customFormat="1" ht="17.25" customHeight="1">
      <c r="A4" s="14"/>
      <c r="B4" s="14"/>
      <c r="C4" s="15" t="e">
        <f>IF((COUNTIF(МО!$C$5:$C$13,C2)&gt;0)=TRUE,CONCATENATE(0,C2),C2)</f>
        <v>#N/A</v>
      </c>
      <c r="D4" s="16"/>
      <c r="E4" s="16"/>
      <c r="F4" s="16"/>
      <c r="G4" s="16"/>
      <c r="H4" s="16"/>
      <c r="I4" s="16"/>
      <c r="J4" s="16"/>
      <c r="K4" s="16"/>
      <c r="L4" s="16"/>
      <c r="M4" s="17"/>
      <c r="N4" s="123" t="s">
        <v>166</v>
      </c>
      <c r="O4" s="134" t="s">
        <v>130</v>
      </c>
      <c r="P4" s="134"/>
      <c r="Q4" s="134"/>
      <c r="R4" s="134"/>
      <c r="S4" s="134"/>
      <c r="T4" s="134"/>
      <c r="U4" s="134"/>
      <c r="V4" s="134"/>
      <c r="W4" s="119"/>
      <c r="Z4" s="117">
        <v>32</v>
      </c>
    </row>
    <row r="5" spans="1:26" s="18" customFormat="1" ht="15.75">
      <c r="A5" s="14"/>
      <c r="B5" s="14"/>
      <c r="C5" s="19"/>
      <c r="D5" s="16"/>
      <c r="E5" s="16"/>
      <c r="F5" s="16"/>
      <c r="G5" s="16"/>
      <c r="H5" s="16"/>
      <c r="I5" s="16"/>
      <c r="J5" s="16"/>
      <c r="K5" s="16"/>
      <c r="L5" s="20"/>
      <c r="N5" s="61" t="s">
        <v>167</v>
      </c>
      <c r="O5" s="134" t="s">
        <v>142</v>
      </c>
      <c r="P5" s="134"/>
      <c r="Q5" s="134"/>
      <c r="R5" s="134"/>
      <c r="S5" s="134"/>
      <c r="T5" s="134"/>
      <c r="U5" s="134"/>
      <c r="V5" s="134"/>
    </row>
    <row r="6" spans="1:26" s="22" customFormat="1" ht="15.75" customHeight="1">
      <c r="A6" s="141" t="s">
        <v>108</v>
      </c>
      <c r="B6" s="141" t="s">
        <v>109</v>
      </c>
      <c r="C6" s="137" t="s">
        <v>110</v>
      </c>
      <c r="D6" s="143" t="s">
        <v>1</v>
      </c>
      <c r="E6" s="144" t="s">
        <v>48</v>
      </c>
      <c r="F6" s="21">
        <v>2019</v>
      </c>
      <c r="G6" s="21">
        <v>2020</v>
      </c>
      <c r="H6" s="21">
        <v>2021</v>
      </c>
      <c r="I6" s="21">
        <v>2022</v>
      </c>
      <c r="J6" s="21">
        <v>2023</v>
      </c>
      <c r="K6" s="21">
        <v>2024</v>
      </c>
      <c r="L6" s="21">
        <v>2025</v>
      </c>
      <c r="N6" s="116">
        <v>32</v>
      </c>
      <c r="O6" s="134" t="s">
        <v>132</v>
      </c>
      <c r="P6" s="134"/>
      <c r="Q6" s="134"/>
      <c r="R6" s="134"/>
      <c r="S6" s="134"/>
      <c r="T6" s="134"/>
      <c r="U6" s="134"/>
      <c r="V6" s="134"/>
    </row>
    <row r="7" spans="1:26" s="22" customFormat="1" ht="15.75">
      <c r="A7" s="142"/>
      <c r="B7" s="142" t="s">
        <v>39</v>
      </c>
      <c r="C7" s="138" t="s">
        <v>39</v>
      </c>
      <c r="D7" s="143"/>
      <c r="E7" s="144"/>
      <c r="F7" s="21" t="s">
        <v>2</v>
      </c>
      <c r="G7" s="21" t="s">
        <v>2</v>
      </c>
      <c r="H7" s="21" t="s">
        <v>2</v>
      </c>
      <c r="I7" s="21" t="s">
        <v>3</v>
      </c>
      <c r="J7" s="21" t="s">
        <v>4</v>
      </c>
      <c r="K7" s="21" t="s">
        <v>4</v>
      </c>
      <c r="L7" s="21" t="s">
        <v>4</v>
      </c>
      <c r="N7" s="116">
        <v>32</v>
      </c>
      <c r="O7" s="135" t="s">
        <v>133</v>
      </c>
      <c r="P7" s="135"/>
      <c r="Q7" s="135"/>
      <c r="R7" s="135"/>
      <c r="S7" s="135"/>
      <c r="T7" s="135"/>
      <c r="U7" s="135"/>
      <c r="V7" s="135"/>
    </row>
    <row r="8" spans="1:26" s="22" customFormat="1" ht="15.75">
      <c r="A8" s="14"/>
      <c r="B8" s="14"/>
      <c r="C8" s="19"/>
      <c r="D8" s="23"/>
      <c r="E8" s="23"/>
      <c r="F8" s="23"/>
      <c r="G8" s="24"/>
      <c r="H8" s="24"/>
      <c r="I8" s="24"/>
      <c r="J8" s="23"/>
      <c r="K8" s="23"/>
      <c r="L8" s="25"/>
      <c r="N8" s="61" t="s">
        <v>164</v>
      </c>
      <c r="O8" s="152" t="s">
        <v>163</v>
      </c>
      <c r="P8" s="153"/>
      <c r="Q8" s="153"/>
      <c r="R8" s="153"/>
      <c r="S8" s="153"/>
      <c r="T8" s="153"/>
      <c r="U8" s="153"/>
      <c r="V8" s="154"/>
    </row>
    <row r="9" spans="1:26" s="22" customFormat="1" ht="15.75">
      <c r="A9" s="26">
        <v>300010</v>
      </c>
      <c r="B9" s="26" t="e">
        <f>VALUE(CONCATENATE($A$2,$C$4,C9))</f>
        <v>#N/A</v>
      </c>
      <c r="C9" s="26">
        <v>100000</v>
      </c>
      <c r="D9" s="27" t="s">
        <v>42</v>
      </c>
      <c r="E9" s="24" t="s">
        <v>5</v>
      </c>
      <c r="F9" s="28">
        <f>F23+F36</f>
        <v>255</v>
      </c>
      <c r="G9" s="28">
        <f t="shared" ref="G9:L9" si="0">G23+G36</f>
        <v>300</v>
      </c>
      <c r="H9" s="28">
        <f t="shared" si="0"/>
        <v>304</v>
      </c>
      <c r="I9" s="28">
        <f t="shared" si="0"/>
        <v>176</v>
      </c>
      <c r="J9" s="28">
        <f t="shared" si="0"/>
        <v>176</v>
      </c>
      <c r="K9" s="28">
        <f t="shared" si="0"/>
        <v>176</v>
      </c>
      <c r="L9" s="28">
        <f t="shared" si="0"/>
        <v>176</v>
      </c>
      <c r="N9" s="157" t="s">
        <v>131</v>
      </c>
      <c r="O9" s="157"/>
      <c r="P9" s="157"/>
      <c r="Q9" s="157"/>
      <c r="R9" s="157"/>
      <c r="S9" s="157"/>
      <c r="T9" s="157"/>
      <c r="U9" s="157"/>
      <c r="V9" s="157"/>
    </row>
    <row r="10" spans="1:26" s="22" customFormat="1" ht="31.5">
      <c r="A10" s="26">
        <v>300020</v>
      </c>
      <c r="B10" s="26" t="e">
        <f>VALUE(CONCATENATE($A$2,$C$4,C10))</f>
        <v>#N/A</v>
      </c>
      <c r="C10" s="26">
        <v>200000</v>
      </c>
      <c r="D10" s="29" t="s">
        <v>40</v>
      </c>
      <c r="E10" s="30" t="s">
        <v>43</v>
      </c>
      <c r="F10" s="31"/>
      <c r="G10" s="32">
        <f t="shared" ref="G10:L10" si="1">IF(F9=0,0,G9/F9*100)</f>
        <v>117.64705882352942</v>
      </c>
      <c r="H10" s="32">
        <f t="shared" si="1"/>
        <v>101.33333333333334</v>
      </c>
      <c r="I10" s="32">
        <f t="shared" si="1"/>
        <v>57.894736842105267</v>
      </c>
      <c r="J10" s="32">
        <f t="shared" si="1"/>
        <v>100</v>
      </c>
      <c r="K10" s="32">
        <f t="shared" si="1"/>
        <v>100</v>
      </c>
      <c r="L10" s="32">
        <f t="shared" si="1"/>
        <v>100</v>
      </c>
      <c r="N10" s="110"/>
    </row>
    <row r="11" spans="1:26" s="22" customFormat="1" ht="78.75">
      <c r="A11" s="26">
        <v>300030</v>
      </c>
      <c r="B11" s="102"/>
      <c r="C11" s="102"/>
      <c r="D11" s="33" t="s">
        <v>122</v>
      </c>
      <c r="E11" s="24"/>
      <c r="F11" s="105">
        <f>F12+F13+F14+F15+F16+F17+F18+F19+F20+F21</f>
        <v>255</v>
      </c>
      <c r="G11" s="105">
        <f t="shared" ref="G11:L11" si="2">G12+G13+G14+G15+G16+G17+G18+G19+G20+G21</f>
        <v>300</v>
      </c>
      <c r="H11" s="105">
        <f t="shared" si="2"/>
        <v>304</v>
      </c>
      <c r="I11" s="105">
        <f t="shared" si="2"/>
        <v>176</v>
      </c>
      <c r="J11" s="105">
        <f t="shared" si="2"/>
        <v>176</v>
      </c>
      <c r="K11" s="105">
        <f t="shared" si="2"/>
        <v>176</v>
      </c>
      <c r="L11" s="105">
        <f t="shared" si="2"/>
        <v>176</v>
      </c>
      <c r="N11" s="158" t="s">
        <v>137</v>
      </c>
      <c r="O11" s="118"/>
      <c r="P11" s="118"/>
      <c r="Q11" s="118"/>
      <c r="R11" s="118"/>
      <c r="S11" s="118"/>
      <c r="T11" s="118"/>
      <c r="U11" s="118"/>
      <c r="V11" s="118"/>
    </row>
    <row r="12" spans="1:26" s="22" customFormat="1" ht="15.75">
      <c r="A12" s="26">
        <v>300040</v>
      </c>
      <c r="B12" s="26" t="e">
        <f t="shared" ref="B12:B21" si="3">VALUE(CONCATENATE($A$2,$C$4,C12))</f>
        <v>#N/A</v>
      </c>
      <c r="C12" s="26">
        <v>100010</v>
      </c>
      <c r="D12" s="34" t="s">
        <v>6</v>
      </c>
      <c r="E12" s="24" t="s">
        <v>5</v>
      </c>
      <c r="F12" s="35">
        <f t="shared" ref="F12:L21" si="4">F25+F38</f>
        <v>2</v>
      </c>
      <c r="G12" s="35">
        <f t="shared" si="4"/>
        <v>2</v>
      </c>
      <c r="H12" s="35">
        <f t="shared" si="4"/>
        <v>1</v>
      </c>
      <c r="I12" s="35">
        <f t="shared" si="4"/>
        <v>0</v>
      </c>
      <c r="J12" s="35">
        <f t="shared" si="4"/>
        <v>0</v>
      </c>
      <c r="K12" s="35">
        <f t="shared" si="4"/>
        <v>0</v>
      </c>
      <c r="L12" s="35">
        <f t="shared" si="4"/>
        <v>0</v>
      </c>
      <c r="N12" s="158"/>
      <c r="O12" s="118"/>
      <c r="P12" s="118"/>
      <c r="Q12" s="118"/>
      <c r="R12" s="118"/>
      <c r="S12" s="118"/>
      <c r="T12" s="118"/>
      <c r="U12" s="118"/>
      <c r="V12" s="118"/>
    </row>
    <row r="13" spans="1:26" s="22" customFormat="1" ht="15.75">
      <c r="A13" s="26">
        <v>300050</v>
      </c>
      <c r="B13" s="26" t="e">
        <f t="shared" si="3"/>
        <v>#N/A</v>
      </c>
      <c r="C13" s="26">
        <v>100020</v>
      </c>
      <c r="D13" s="34" t="s">
        <v>7</v>
      </c>
      <c r="E13" s="24" t="s">
        <v>5</v>
      </c>
      <c r="F13" s="35">
        <f t="shared" si="4"/>
        <v>31</v>
      </c>
      <c r="G13" s="35">
        <f t="shared" si="4"/>
        <v>65</v>
      </c>
      <c r="H13" s="35">
        <f t="shared" si="4"/>
        <v>68</v>
      </c>
      <c r="I13" s="35">
        <f t="shared" si="4"/>
        <v>42</v>
      </c>
      <c r="J13" s="35">
        <f t="shared" si="4"/>
        <v>42</v>
      </c>
      <c r="K13" s="35">
        <f t="shared" si="4"/>
        <v>42</v>
      </c>
      <c r="L13" s="35">
        <f t="shared" si="4"/>
        <v>42</v>
      </c>
      <c r="N13" s="158"/>
      <c r="O13" s="118"/>
      <c r="P13" s="118"/>
      <c r="Q13" s="118"/>
      <c r="R13" s="118"/>
      <c r="S13" s="118"/>
      <c r="T13" s="118"/>
      <c r="U13" s="118"/>
      <c r="V13" s="118"/>
    </row>
    <row r="14" spans="1:26" s="22" customFormat="1" ht="31.5">
      <c r="A14" s="26">
        <v>300060</v>
      </c>
      <c r="B14" s="26" t="e">
        <f t="shared" si="3"/>
        <v>#N/A</v>
      </c>
      <c r="C14" s="26">
        <v>100030</v>
      </c>
      <c r="D14" s="34" t="s">
        <v>32</v>
      </c>
      <c r="E14" s="24" t="s">
        <v>5</v>
      </c>
      <c r="F14" s="35">
        <f t="shared" si="4"/>
        <v>0</v>
      </c>
      <c r="G14" s="35">
        <f t="shared" si="4"/>
        <v>0</v>
      </c>
      <c r="H14" s="35">
        <f t="shared" si="4"/>
        <v>2</v>
      </c>
      <c r="I14" s="35">
        <f t="shared" si="4"/>
        <v>2</v>
      </c>
      <c r="J14" s="35">
        <f t="shared" si="4"/>
        <v>2</v>
      </c>
      <c r="K14" s="35">
        <f t="shared" si="4"/>
        <v>2</v>
      </c>
      <c r="L14" s="35">
        <f t="shared" si="4"/>
        <v>2</v>
      </c>
      <c r="N14" s="158"/>
      <c r="O14" s="118"/>
      <c r="P14" s="118"/>
      <c r="Q14" s="118"/>
      <c r="R14" s="118"/>
      <c r="S14" s="118"/>
      <c r="T14" s="118"/>
      <c r="U14" s="118"/>
      <c r="V14" s="118"/>
    </row>
    <row r="15" spans="1:26" s="22" customFormat="1" ht="15.75">
      <c r="A15" s="26">
        <v>300070</v>
      </c>
      <c r="B15" s="26" t="e">
        <f t="shared" si="3"/>
        <v>#N/A</v>
      </c>
      <c r="C15" s="26">
        <v>100040</v>
      </c>
      <c r="D15" s="34" t="s">
        <v>8</v>
      </c>
      <c r="E15" s="24" t="s">
        <v>5</v>
      </c>
      <c r="F15" s="35">
        <f t="shared" si="4"/>
        <v>30</v>
      </c>
      <c r="G15" s="35">
        <f t="shared" si="4"/>
        <v>30</v>
      </c>
      <c r="H15" s="35">
        <f t="shared" si="4"/>
        <v>30</v>
      </c>
      <c r="I15" s="35">
        <f t="shared" si="4"/>
        <v>15</v>
      </c>
      <c r="J15" s="35">
        <f t="shared" si="4"/>
        <v>15</v>
      </c>
      <c r="K15" s="35">
        <f t="shared" si="4"/>
        <v>15</v>
      </c>
      <c r="L15" s="35">
        <f t="shared" si="4"/>
        <v>15</v>
      </c>
      <c r="N15" s="158"/>
      <c r="O15" s="118"/>
      <c r="P15" s="118"/>
      <c r="Q15" s="118"/>
      <c r="R15" s="118"/>
      <c r="S15" s="118"/>
      <c r="T15" s="118"/>
      <c r="U15" s="118"/>
      <c r="V15" s="118"/>
    </row>
    <row r="16" spans="1:26" s="22" customFormat="1" ht="31.5">
      <c r="A16" s="26">
        <v>300080</v>
      </c>
      <c r="B16" s="26" t="e">
        <f t="shared" si="3"/>
        <v>#N/A</v>
      </c>
      <c r="C16" s="26">
        <v>100050</v>
      </c>
      <c r="D16" s="34" t="s">
        <v>33</v>
      </c>
      <c r="E16" s="24" t="s">
        <v>5</v>
      </c>
      <c r="F16" s="35">
        <f t="shared" si="4"/>
        <v>5</v>
      </c>
      <c r="G16" s="35">
        <f t="shared" si="4"/>
        <v>5</v>
      </c>
      <c r="H16" s="35">
        <f t="shared" si="4"/>
        <v>5</v>
      </c>
      <c r="I16" s="35">
        <f t="shared" si="4"/>
        <v>7</v>
      </c>
      <c r="J16" s="35">
        <f t="shared" si="4"/>
        <v>7</v>
      </c>
      <c r="K16" s="35">
        <f t="shared" si="4"/>
        <v>7</v>
      </c>
      <c r="L16" s="35">
        <f t="shared" si="4"/>
        <v>7</v>
      </c>
      <c r="N16" s="158"/>
      <c r="O16" s="118"/>
      <c r="P16" s="118"/>
      <c r="Q16" s="118"/>
      <c r="R16" s="118"/>
      <c r="S16" s="118"/>
      <c r="T16" s="118"/>
      <c r="U16" s="118"/>
      <c r="V16" s="118"/>
    </row>
    <row r="17" spans="1:22" s="22" customFormat="1" ht="15.75">
      <c r="A17" s="26">
        <v>300090</v>
      </c>
      <c r="B17" s="26" t="e">
        <f t="shared" si="3"/>
        <v>#N/A</v>
      </c>
      <c r="C17" s="26">
        <v>100060</v>
      </c>
      <c r="D17" s="34" t="s">
        <v>35</v>
      </c>
      <c r="E17" s="24" t="s">
        <v>5</v>
      </c>
      <c r="F17" s="35">
        <f t="shared" si="4"/>
        <v>0</v>
      </c>
      <c r="G17" s="35">
        <f t="shared" si="4"/>
        <v>0</v>
      </c>
      <c r="H17" s="35">
        <f t="shared" si="4"/>
        <v>0</v>
      </c>
      <c r="I17" s="35">
        <f t="shared" si="4"/>
        <v>8</v>
      </c>
      <c r="J17" s="35">
        <f t="shared" si="4"/>
        <v>8</v>
      </c>
      <c r="K17" s="35">
        <f t="shared" si="4"/>
        <v>8</v>
      </c>
      <c r="L17" s="35">
        <f t="shared" si="4"/>
        <v>8</v>
      </c>
      <c r="N17" s="158"/>
      <c r="O17" s="118"/>
      <c r="P17" s="118"/>
      <c r="Q17" s="118"/>
      <c r="R17" s="118"/>
      <c r="S17" s="118"/>
      <c r="T17" s="118"/>
      <c r="U17" s="118"/>
      <c r="V17" s="118"/>
    </row>
    <row r="18" spans="1:22" s="22" customFormat="1" ht="15.75">
      <c r="A18" s="26">
        <v>300100</v>
      </c>
      <c r="B18" s="26" t="e">
        <f t="shared" si="3"/>
        <v>#N/A</v>
      </c>
      <c r="C18" s="26">
        <v>100070</v>
      </c>
      <c r="D18" s="34" t="s">
        <v>36</v>
      </c>
      <c r="E18" s="24" t="s">
        <v>5</v>
      </c>
      <c r="F18" s="35">
        <f t="shared" si="4"/>
        <v>0</v>
      </c>
      <c r="G18" s="35">
        <f t="shared" si="4"/>
        <v>0</v>
      </c>
      <c r="H18" s="35">
        <f t="shared" si="4"/>
        <v>0</v>
      </c>
      <c r="I18" s="35">
        <f t="shared" si="4"/>
        <v>2</v>
      </c>
      <c r="J18" s="35">
        <f t="shared" si="4"/>
        <v>2</v>
      </c>
      <c r="K18" s="35">
        <f t="shared" si="4"/>
        <v>2</v>
      </c>
      <c r="L18" s="35">
        <f t="shared" si="4"/>
        <v>2</v>
      </c>
      <c r="N18" s="158"/>
      <c r="O18" s="118"/>
      <c r="P18" s="118"/>
      <c r="Q18" s="118"/>
      <c r="R18" s="118"/>
      <c r="S18" s="118"/>
      <c r="T18" s="118"/>
      <c r="U18" s="118"/>
      <c r="V18" s="118"/>
    </row>
    <row r="19" spans="1:22" s="22" customFormat="1" ht="31.5">
      <c r="A19" s="26">
        <v>300110</v>
      </c>
      <c r="B19" s="26" t="e">
        <f t="shared" si="3"/>
        <v>#N/A</v>
      </c>
      <c r="C19" s="26">
        <v>100080</v>
      </c>
      <c r="D19" s="34" t="s">
        <v>30</v>
      </c>
      <c r="E19" s="24" t="s">
        <v>5</v>
      </c>
      <c r="F19" s="35">
        <f t="shared" si="4"/>
        <v>159</v>
      </c>
      <c r="G19" s="35">
        <f t="shared" si="4"/>
        <v>170</v>
      </c>
      <c r="H19" s="35">
        <f t="shared" si="4"/>
        <v>170</v>
      </c>
      <c r="I19" s="35">
        <f t="shared" si="4"/>
        <v>56</v>
      </c>
      <c r="J19" s="35">
        <f t="shared" si="4"/>
        <v>56</v>
      </c>
      <c r="K19" s="35">
        <f t="shared" si="4"/>
        <v>56</v>
      </c>
      <c r="L19" s="35">
        <f t="shared" si="4"/>
        <v>56</v>
      </c>
      <c r="N19" s="158"/>
      <c r="O19" s="118"/>
      <c r="P19" s="118"/>
      <c r="Q19" s="118"/>
      <c r="R19" s="118"/>
      <c r="S19" s="118"/>
      <c r="T19" s="118"/>
      <c r="U19" s="118"/>
      <c r="V19" s="118"/>
    </row>
    <row r="20" spans="1:22" s="22" customFormat="1" ht="31.5">
      <c r="A20" s="26">
        <v>300120</v>
      </c>
      <c r="B20" s="26" t="e">
        <f t="shared" si="3"/>
        <v>#N/A</v>
      </c>
      <c r="C20" s="26">
        <v>100090</v>
      </c>
      <c r="D20" s="34" t="s">
        <v>31</v>
      </c>
      <c r="E20" s="24" t="s">
        <v>5</v>
      </c>
      <c r="F20" s="35">
        <f t="shared" si="4"/>
        <v>10</v>
      </c>
      <c r="G20" s="35">
        <f t="shared" si="4"/>
        <v>10</v>
      </c>
      <c r="H20" s="35">
        <f t="shared" si="4"/>
        <v>10</v>
      </c>
      <c r="I20" s="35">
        <f t="shared" si="4"/>
        <v>13</v>
      </c>
      <c r="J20" s="35">
        <f t="shared" si="4"/>
        <v>13</v>
      </c>
      <c r="K20" s="35">
        <f t="shared" si="4"/>
        <v>13</v>
      </c>
      <c r="L20" s="35">
        <f t="shared" si="4"/>
        <v>13</v>
      </c>
      <c r="N20" s="158"/>
      <c r="O20" s="118"/>
      <c r="P20" s="118"/>
      <c r="Q20" s="118"/>
      <c r="R20" s="118"/>
      <c r="S20" s="118"/>
      <c r="T20" s="118"/>
      <c r="U20" s="118"/>
      <c r="V20" s="118"/>
    </row>
    <row r="21" spans="1:22" s="22" customFormat="1" ht="15.75">
      <c r="A21" s="26">
        <v>300130</v>
      </c>
      <c r="B21" s="26" t="e">
        <f t="shared" si="3"/>
        <v>#N/A</v>
      </c>
      <c r="C21" s="26">
        <v>100100</v>
      </c>
      <c r="D21" s="34" t="s">
        <v>11</v>
      </c>
      <c r="E21" s="24" t="s">
        <v>5</v>
      </c>
      <c r="F21" s="35">
        <f t="shared" si="4"/>
        <v>18</v>
      </c>
      <c r="G21" s="35">
        <f t="shared" si="4"/>
        <v>18</v>
      </c>
      <c r="H21" s="35">
        <f t="shared" si="4"/>
        <v>18</v>
      </c>
      <c r="I21" s="35">
        <f t="shared" si="4"/>
        <v>31</v>
      </c>
      <c r="J21" s="35">
        <f t="shared" si="4"/>
        <v>31</v>
      </c>
      <c r="K21" s="35">
        <f t="shared" si="4"/>
        <v>31</v>
      </c>
      <c r="L21" s="35">
        <f t="shared" si="4"/>
        <v>31</v>
      </c>
      <c r="N21" s="158"/>
      <c r="O21" s="118"/>
      <c r="P21" s="118"/>
      <c r="Q21" s="118"/>
      <c r="R21" s="118"/>
      <c r="S21" s="118"/>
      <c r="T21" s="118"/>
      <c r="U21" s="118"/>
      <c r="V21" s="118"/>
    </row>
    <row r="22" spans="1:22" s="22" customFormat="1" ht="15.75">
      <c r="A22" s="26">
        <v>300140</v>
      </c>
      <c r="B22" s="102"/>
      <c r="C22" s="102"/>
      <c r="D22" s="34"/>
      <c r="E22" s="24"/>
      <c r="F22" s="35"/>
      <c r="G22" s="36"/>
      <c r="H22" s="36"/>
      <c r="I22" s="36"/>
      <c r="J22" s="36"/>
      <c r="K22" s="36"/>
      <c r="L22" s="36"/>
      <c r="N22" s="110"/>
    </row>
    <row r="23" spans="1:22" s="22" customFormat="1" ht="15.75">
      <c r="A23" s="26">
        <v>300150</v>
      </c>
      <c r="B23" s="26" t="e">
        <f>VALUE(CONCATENATE($A$2,$C$4,C23))</f>
        <v>#N/A</v>
      </c>
      <c r="C23" s="26">
        <v>101000</v>
      </c>
      <c r="D23" s="37" t="s">
        <v>25</v>
      </c>
      <c r="E23" s="38" t="s">
        <v>5</v>
      </c>
      <c r="F23" s="127">
        <v>254</v>
      </c>
      <c r="G23" s="128">
        <v>299</v>
      </c>
      <c r="H23" s="128">
        <v>303</v>
      </c>
      <c r="I23" s="128">
        <v>171</v>
      </c>
      <c r="J23" s="128">
        <v>171</v>
      </c>
      <c r="K23" s="128">
        <v>171</v>
      </c>
      <c r="L23" s="126">
        <v>171</v>
      </c>
      <c r="N23" s="110"/>
    </row>
    <row r="24" spans="1:22" s="22" customFormat="1" ht="63">
      <c r="A24" s="26">
        <v>300160</v>
      </c>
      <c r="B24" s="41"/>
      <c r="C24" s="41"/>
      <c r="D24" s="42" t="s">
        <v>125</v>
      </c>
      <c r="E24" s="38"/>
      <c r="F24" s="105">
        <f t="shared" ref="F24:L24" si="5">ROUND(F25+F26+F27+F28+F29+F30+F31+F32+F33+F34,1)</f>
        <v>254</v>
      </c>
      <c r="G24" s="105">
        <f t="shared" si="5"/>
        <v>299</v>
      </c>
      <c r="H24" s="105">
        <f t="shared" si="5"/>
        <v>303</v>
      </c>
      <c r="I24" s="105">
        <f t="shared" si="5"/>
        <v>171</v>
      </c>
      <c r="J24" s="105">
        <f t="shared" si="5"/>
        <v>171</v>
      </c>
      <c r="K24" s="105">
        <f t="shared" si="5"/>
        <v>171</v>
      </c>
      <c r="L24" s="105">
        <f t="shared" si="5"/>
        <v>171</v>
      </c>
      <c r="N24" s="110"/>
    </row>
    <row r="25" spans="1:22" s="22" customFormat="1" ht="15.75">
      <c r="A25" s="26">
        <v>300170</v>
      </c>
      <c r="B25" s="26" t="e">
        <f t="shared" ref="B25:B34" si="6">VALUE(CONCATENATE($A$2,$C$4,C25))</f>
        <v>#N/A</v>
      </c>
      <c r="C25" s="26">
        <v>101010</v>
      </c>
      <c r="D25" s="43" t="s">
        <v>6</v>
      </c>
      <c r="E25" s="38" t="s">
        <v>5</v>
      </c>
      <c r="F25" s="44">
        <v>2</v>
      </c>
      <c r="G25" s="44">
        <v>2</v>
      </c>
      <c r="H25" s="45">
        <v>1</v>
      </c>
      <c r="I25" s="45">
        <v>0</v>
      </c>
      <c r="J25" s="45">
        <v>0</v>
      </c>
      <c r="K25" s="45">
        <v>0</v>
      </c>
      <c r="L25" s="40">
        <v>0</v>
      </c>
      <c r="N25" s="110"/>
    </row>
    <row r="26" spans="1:22" s="22" customFormat="1" ht="15.75">
      <c r="A26" s="26">
        <v>300180</v>
      </c>
      <c r="B26" s="26" t="e">
        <f t="shared" si="6"/>
        <v>#N/A</v>
      </c>
      <c r="C26" s="26">
        <v>101020</v>
      </c>
      <c r="D26" s="43" t="s">
        <v>7</v>
      </c>
      <c r="E26" s="38" t="s">
        <v>5</v>
      </c>
      <c r="F26" s="44">
        <v>30</v>
      </c>
      <c r="G26" s="44">
        <v>64</v>
      </c>
      <c r="H26" s="45">
        <v>67</v>
      </c>
      <c r="I26" s="45">
        <v>42</v>
      </c>
      <c r="J26" s="45">
        <v>42</v>
      </c>
      <c r="K26" s="45">
        <v>42</v>
      </c>
      <c r="L26" s="45">
        <v>42</v>
      </c>
      <c r="N26" s="110"/>
    </row>
    <row r="27" spans="1:22" s="22" customFormat="1" ht="31.5">
      <c r="A27" s="26">
        <v>300190</v>
      </c>
      <c r="B27" s="26" t="e">
        <f t="shared" si="6"/>
        <v>#N/A</v>
      </c>
      <c r="C27" s="26">
        <v>101030</v>
      </c>
      <c r="D27" s="43" t="s">
        <v>32</v>
      </c>
      <c r="E27" s="38" t="s">
        <v>5</v>
      </c>
      <c r="F27" s="44"/>
      <c r="G27" s="44"/>
      <c r="H27" s="45">
        <v>2</v>
      </c>
      <c r="I27" s="45">
        <v>2</v>
      </c>
      <c r="J27" s="45">
        <v>2</v>
      </c>
      <c r="K27" s="45">
        <v>2</v>
      </c>
      <c r="L27" s="45">
        <v>2</v>
      </c>
      <c r="N27" s="110"/>
    </row>
    <row r="28" spans="1:22" s="22" customFormat="1" ht="15.75">
      <c r="A28" s="26">
        <v>300200</v>
      </c>
      <c r="B28" s="26" t="e">
        <f t="shared" si="6"/>
        <v>#N/A</v>
      </c>
      <c r="C28" s="26">
        <v>101040</v>
      </c>
      <c r="D28" s="43" t="s">
        <v>8</v>
      </c>
      <c r="E28" s="38" t="s">
        <v>5</v>
      </c>
      <c r="F28" s="44">
        <v>30</v>
      </c>
      <c r="G28" s="44">
        <v>30</v>
      </c>
      <c r="H28" s="45">
        <v>30</v>
      </c>
      <c r="I28" s="45">
        <v>15</v>
      </c>
      <c r="J28" s="45">
        <v>15</v>
      </c>
      <c r="K28" s="45">
        <v>15</v>
      </c>
      <c r="L28" s="45">
        <v>15</v>
      </c>
      <c r="N28" s="110"/>
    </row>
    <row r="29" spans="1:22" s="22" customFormat="1" ht="31.5">
      <c r="A29" s="26">
        <v>300210</v>
      </c>
      <c r="B29" s="26" t="e">
        <f t="shared" si="6"/>
        <v>#N/A</v>
      </c>
      <c r="C29" s="26">
        <v>101050</v>
      </c>
      <c r="D29" s="43" t="s">
        <v>33</v>
      </c>
      <c r="E29" s="38" t="s">
        <v>5</v>
      </c>
      <c r="F29" s="44">
        <v>5</v>
      </c>
      <c r="G29" s="44">
        <v>5</v>
      </c>
      <c r="H29" s="45">
        <v>5</v>
      </c>
      <c r="I29" s="45">
        <v>6</v>
      </c>
      <c r="J29" s="45">
        <v>6</v>
      </c>
      <c r="K29" s="45">
        <v>6</v>
      </c>
      <c r="L29" s="45">
        <v>6</v>
      </c>
      <c r="N29" s="110"/>
    </row>
    <row r="30" spans="1:22" s="22" customFormat="1" ht="15.75">
      <c r="A30" s="26">
        <v>300220</v>
      </c>
      <c r="B30" s="26" t="e">
        <f t="shared" si="6"/>
        <v>#N/A</v>
      </c>
      <c r="C30" s="26">
        <v>101060</v>
      </c>
      <c r="D30" s="43" t="s">
        <v>35</v>
      </c>
      <c r="E30" s="38" t="s">
        <v>5</v>
      </c>
      <c r="F30" s="44">
        <v>0</v>
      </c>
      <c r="G30" s="44">
        <v>0</v>
      </c>
      <c r="H30" s="45">
        <v>0</v>
      </c>
      <c r="I30" s="45">
        <v>8</v>
      </c>
      <c r="J30" s="45">
        <v>8</v>
      </c>
      <c r="K30" s="45">
        <v>8</v>
      </c>
      <c r="L30" s="45">
        <v>8</v>
      </c>
      <c r="N30" s="110"/>
    </row>
    <row r="31" spans="1:22" s="22" customFormat="1" ht="15.75">
      <c r="A31" s="26">
        <v>300230</v>
      </c>
      <c r="B31" s="26" t="e">
        <f t="shared" si="6"/>
        <v>#N/A</v>
      </c>
      <c r="C31" s="26">
        <v>101070</v>
      </c>
      <c r="D31" s="43" t="s">
        <v>36</v>
      </c>
      <c r="E31" s="38" t="s">
        <v>5</v>
      </c>
      <c r="F31" s="44">
        <v>0</v>
      </c>
      <c r="G31" s="44">
        <v>0</v>
      </c>
      <c r="H31" s="45">
        <v>0</v>
      </c>
      <c r="I31" s="45">
        <v>2</v>
      </c>
      <c r="J31" s="45">
        <v>2</v>
      </c>
      <c r="K31" s="45">
        <v>2</v>
      </c>
      <c r="L31" s="45">
        <v>2</v>
      </c>
      <c r="N31" s="110"/>
    </row>
    <row r="32" spans="1:22" s="22" customFormat="1" ht="31.5">
      <c r="A32" s="26">
        <v>300240</v>
      </c>
      <c r="B32" s="26" t="e">
        <f t="shared" si="6"/>
        <v>#N/A</v>
      </c>
      <c r="C32" s="26">
        <v>101080</v>
      </c>
      <c r="D32" s="43" t="s">
        <v>30</v>
      </c>
      <c r="E32" s="38" t="s">
        <v>5</v>
      </c>
      <c r="F32" s="44">
        <v>159</v>
      </c>
      <c r="G32" s="44">
        <v>170</v>
      </c>
      <c r="H32" s="45">
        <v>170</v>
      </c>
      <c r="I32" s="45">
        <v>52</v>
      </c>
      <c r="J32" s="45">
        <v>52</v>
      </c>
      <c r="K32" s="45">
        <v>52</v>
      </c>
      <c r="L32" s="45">
        <v>52</v>
      </c>
      <c r="N32" s="110"/>
    </row>
    <row r="33" spans="1:14" s="22" customFormat="1" ht="31.5">
      <c r="A33" s="26">
        <v>300250</v>
      </c>
      <c r="B33" s="26" t="e">
        <f t="shared" si="6"/>
        <v>#N/A</v>
      </c>
      <c r="C33" s="26">
        <v>101090</v>
      </c>
      <c r="D33" s="43" t="s">
        <v>31</v>
      </c>
      <c r="E33" s="38" t="s">
        <v>5</v>
      </c>
      <c r="F33" s="44">
        <v>10</v>
      </c>
      <c r="G33" s="44">
        <v>10</v>
      </c>
      <c r="H33" s="45">
        <v>10</v>
      </c>
      <c r="I33" s="45">
        <v>13</v>
      </c>
      <c r="J33" s="45">
        <v>13</v>
      </c>
      <c r="K33" s="45">
        <v>13</v>
      </c>
      <c r="L33" s="45">
        <v>13</v>
      </c>
      <c r="N33" s="110"/>
    </row>
    <row r="34" spans="1:14" s="22" customFormat="1" ht="15.75">
      <c r="A34" s="26">
        <v>300260</v>
      </c>
      <c r="B34" s="26" t="e">
        <f t="shared" si="6"/>
        <v>#N/A</v>
      </c>
      <c r="C34" s="26">
        <v>101100</v>
      </c>
      <c r="D34" s="43" t="s">
        <v>11</v>
      </c>
      <c r="E34" s="38" t="s">
        <v>5</v>
      </c>
      <c r="F34" s="44">
        <v>18</v>
      </c>
      <c r="G34" s="44">
        <v>18</v>
      </c>
      <c r="H34" s="45">
        <v>18</v>
      </c>
      <c r="I34" s="45">
        <v>31</v>
      </c>
      <c r="J34" s="45">
        <v>31</v>
      </c>
      <c r="K34" s="45">
        <v>31</v>
      </c>
      <c r="L34" s="45">
        <v>31</v>
      </c>
      <c r="N34" s="110"/>
    </row>
    <row r="35" spans="1:14" s="22" customFormat="1" ht="15.75">
      <c r="A35" s="26">
        <v>300270</v>
      </c>
      <c r="B35" s="102"/>
      <c r="C35" s="102"/>
      <c r="D35" s="23"/>
      <c r="E35" s="24" t="s">
        <v>5</v>
      </c>
      <c r="F35" s="35"/>
      <c r="G35" s="36"/>
      <c r="H35" s="36"/>
      <c r="I35" s="36"/>
      <c r="J35" s="36"/>
      <c r="K35" s="36"/>
      <c r="L35" s="36"/>
      <c r="N35" s="110"/>
    </row>
    <row r="36" spans="1:14" s="22" customFormat="1" ht="15.75">
      <c r="A36" s="26">
        <v>300280</v>
      </c>
      <c r="B36" s="26" t="e">
        <f>VALUE(CONCATENATE($A$2,$C$4,C36))</f>
        <v>#N/A</v>
      </c>
      <c r="C36" s="26">
        <v>102000</v>
      </c>
      <c r="D36" s="46" t="s">
        <v>12</v>
      </c>
      <c r="E36" s="47" t="s">
        <v>5</v>
      </c>
      <c r="F36" s="39">
        <v>1</v>
      </c>
      <c r="G36" s="39">
        <v>1</v>
      </c>
      <c r="H36" s="39">
        <v>1</v>
      </c>
      <c r="I36" s="39">
        <v>5</v>
      </c>
      <c r="J36" s="39">
        <v>5</v>
      </c>
      <c r="K36" s="39">
        <v>5</v>
      </c>
      <c r="L36" s="39">
        <v>5</v>
      </c>
      <c r="N36" s="110"/>
    </row>
    <row r="37" spans="1:14" s="22" customFormat="1" ht="63">
      <c r="A37" s="26">
        <v>300290</v>
      </c>
      <c r="B37" s="48"/>
      <c r="C37" s="48"/>
      <c r="D37" s="49" t="s">
        <v>126</v>
      </c>
      <c r="E37" s="50"/>
      <c r="F37" s="105">
        <f t="shared" ref="F37:L37" si="7">F38+F39+F40+F41+F42+F43+F44+F45+F46+F47</f>
        <v>1</v>
      </c>
      <c r="G37" s="105">
        <f t="shared" si="7"/>
        <v>1</v>
      </c>
      <c r="H37" s="105">
        <f t="shared" si="7"/>
        <v>1</v>
      </c>
      <c r="I37" s="105">
        <f t="shared" si="7"/>
        <v>5</v>
      </c>
      <c r="J37" s="105">
        <f t="shared" si="7"/>
        <v>5</v>
      </c>
      <c r="K37" s="105">
        <f t="shared" si="7"/>
        <v>5</v>
      </c>
      <c r="L37" s="105">
        <f t="shared" si="7"/>
        <v>5</v>
      </c>
      <c r="N37" s="110"/>
    </row>
    <row r="38" spans="1:14" s="22" customFormat="1" ht="15.75">
      <c r="A38" s="26">
        <v>300300</v>
      </c>
      <c r="B38" s="26" t="e">
        <f t="shared" ref="B38:B47" si="8">VALUE(CONCATENATE($A$2,$C$4,C38))</f>
        <v>#N/A</v>
      </c>
      <c r="C38" s="26">
        <v>102010</v>
      </c>
      <c r="D38" s="51" t="s">
        <v>6</v>
      </c>
      <c r="E38" s="47" t="s">
        <v>5</v>
      </c>
      <c r="F38" s="44"/>
      <c r="G38" s="45"/>
      <c r="H38" s="45"/>
      <c r="I38" s="45"/>
      <c r="J38" s="45"/>
      <c r="K38" s="45"/>
      <c r="L38" s="45"/>
      <c r="N38" s="110"/>
    </row>
    <row r="39" spans="1:14" s="22" customFormat="1" ht="15.75">
      <c r="A39" s="26">
        <v>300310</v>
      </c>
      <c r="B39" s="26" t="e">
        <f t="shared" si="8"/>
        <v>#N/A</v>
      </c>
      <c r="C39" s="26">
        <v>102020</v>
      </c>
      <c r="D39" s="51" t="s">
        <v>7</v>
      </c>
      <c r="E39" s="47" t="s">
        <v>5</v>
      </c>
      <c r="F39" s="44">
        <v>1</v>
      </c>
      <c r="G39" s="45">
        <v>1</v>
      </c>
      <c r="H39" s="45">
        <v>1</v>
      </c>
      <c r="I39" s="45">
        <v>0</v>
      </c>
      <c r="J39" s="45">
        <v>0</v>
      </c>
      <c r="K39" s="45">
        <v>0</v>
      </c>
      <c r="L39" s="45">
        <v>0</v>
      </c>
      <c r="N39" s="110"/>
    </row>
    <row r="40" spans="1:14" s="22" customFormat="1" ht="31.5">
      <c r="A40" s="26">
        <v>300320</v>
      </c>
      <c r="B40" s="26" t="e">
        <f t="shared" si="8"/>
        <v>#N/A</v>
      </c>
      <c r="C40" s="26">
        <v>102030</v>
      </c>
      <c r="D40" s="51" t="s">
        <v>32</v>
      </c>
      <c r="E40" s="47" t="s">
        <v>5</v>
      </c>
      <c r="F40" s="44"/>
      <c r="G40" s="44"/>
      <c r="H40" s="44"/>
      <c r="I40" s="44"/>
      <c r="J40" s="44"/>
      <c r="K40" s="44"/>
      <c r="L40" s="45"/>
      <c r="N40" s="110"/>
    </row>
    <row r="41" spans="1:14" s="22" customFormat="1" ht="15.75">
      <c r="A41" s="26">
        <v>300330</v>
      </c>
      <c r="B41" s="26" t="e">
        <f t="shared" si="8"/>
        <v>#N/A</v>
      </c>
      <c r="C41" s="26">
        <v>102040</v>
      </c>
      <c r="D41" s="51" t="s">
        <v>8</v>
      </c>
      <c r="E41" s="47" t="s">
        <v>5</v>
      </c>
      <c r="F41" s="44"/>
      <c r="G41" s="44"/>
      <c r="H41" s="44"/>
      <c r="I41" s="44"/>
      <c r="J41" s="44"/>
      <c r="K41" s="44"/>
      <c r="L41" s="45"/>
      <c r="N41" s="110"/>
    </row>
    <row r="42" spans="1:14" s="22" customFormat="1" ht="31.5">
      <c r="A42" s="26">
        <v>300340</v>
      </c>
      <c r="B42" s="26" t="e">
        <f t="shared" si="8"/>
        <v>#N/A</v>
      </c>
      <c r="C42" s="26">
        <v>102050</v>
      </c>
      <c r="D42" s="51" t="s">
        <v>33</v>
      </c>
      <c r="E42" s="47" t="s">
        <v>5</v>
      </c>
      <c r="F42" s="44">
        <v>0</v>
      </c>
      <c r="G42" s="45">
        <v>0</v>
      </c>
      <c r="H42" s="45">
        <v>0</v>
      </c>
      <c r="I42" s="45">
        <v>1</v>
      </c>
      <c r="J42" s="45">
        <v>1</v>
      </c>
      <c r="K42" s="45">
        <v>1</v>
      </c>
      <c r="L42" s="45">
        <v>1</v>
      </c>
      <c r="N42" s="110"/>
    </row>
    <row r="43" spans="1:14" s="22" customFormat="1" ht="15.75">
      <c r="A43" s="26">
        <v>300350</v>
      </c>
      <c r="B43" s="26" t="e">
        <f t="shared" si="8"/>
        <v>#N/A</v>
      </c>
      <c r="C43" s="26">
        <v>102060</v>
      </c>
      <c r="D43" s="51" t="s">
        <v>35</v>
      </c>
      <c r="E43" s="47" t="s">
        <v>5</v>
      </c>
      <c r="F43" s="44"/>
      <c r="G43" s="44"/>
      <c r="H43" s="44">
        <v>0</v>
      </c>
      <c r="I43" s="44">
        <v>0</v>
      </c>
      <c r="J43" s="44">
        <v>0</v>
      </c>
      <c r="K43" s="44">
        <v>0</v>
      </c>
      <c r="L43" s="45">
        <v>0</v>
      </c>
      <c r="N43" s="110"/>
    </row>
    <row r="44" spans="1:14" s="22" customFormat="1" ht="15.75">
      <c r="A44" s="26">
        <v>300360</v>
      </c>
      <c r="B44" s="26" t="e">
        <f t="shared" si="8"/>
        <v>#N/A</v>
      </c>
      <c r="C44" s="26">
        <v>102070</v>
      </c>
      <c r="D44" s="51" t="s">
        <v>36</v>
      </c>
      <c r="E44" s="47"/>
      <c r="F44" s="44"/>
      <c r="G44" s="44"/>
      <c r="H44" s="44"/>
      <c r="I44" s="44"/>
      <c r="J44" s="44"/>
      <c r="K44" s="44"/>
      <c r="L44" s="45"/>
      <c r="N44" s="110"/>
    </row>
    <row r="45" spans="1:14" s="22" customFormat="1" ht="31.5">
      <c r="A45" s="26">
        <v>300370</v>
      </c>
      <c r="B45" s="26" t="e">
        <f t="shared" si="8"/>
        <v>#N/A</v>
      </c>
      <c r="C45" s="26">
        <v>102080</v>
      </c>
      <c r="D45" s="51" t="s">
        <v>30</v>
      </c>
      <c r="E45" s="47" t="s">
        <v>5</v>
      </c>
      <c r="F45" s="44">
        <v>0</v>
      </c>
      <c r="G45" s="45">
        <v>0</v>
      </c>
      <c r="H45" s="45">
        <v>0</v>
      </c>
      <c r="I45" s="45">
        <v>4</v>
      </c>
      <c r="J45" s="45">
        <v>4</v>
      </c>
      <c r="K45" s="45">
        <v>4</v>
      </c>
      <c r="L45" s="45">
        <v>4</v>
      </c>
      <c r="N45" s="110"/>
    </row>
    <row r="46" spans="1:14" s="22" customFormat="1" ht="31.5">
      <c r="A46" s="26">
        <v>300380</v>
      </c>
      <c r="B46" s="26" t="e">
        <f t="shared" si="8"/>
        <v>#N/A</v>
      </c>
      <c r="C46" s="26">
        <v>102090</v>
      </c>
      <c r="D46" s="51" t="s">
        <v>31</v>
      </c>
      <c r="E46" s="47" t="s">
        <v>5</v>
      </c>
      <c r="F46" s="44"/>
      <c r="G46" s="44"/>
      <c r="H46" s="44"/>
      <c r="I46" s="44"/>
      <c r="J46" s="44"/>
      <c r="K46" s="44"/>
      <c r="L46" s="45"/>
      <c r="N46" s="110"/>
    </row>
    <row r="47" spans="1:14" s="22" customFormat="1" ht="15.75">
      <c r="A47" s="26">
        <v>300390</v>
      </c>
      <c r="B47" s="26" t="e">
        <f t="shared" si="8"/>
        <v>#N/A</v>
      </c>
      <c r="C47" s="26">
        <v>102100</v>
      </c>
      <c r="D47" s="51" t="s">
        <v>11</v>
      </c>
      <c r="E47" s="47" t="s">
        <v>5</v>
      </c>
      <c r="F47" s="44">
        <v>0</v>
      </c>
      <c r="G47" s="44">
        <v>0</v>
      </c>
      <c r="H47" s="44"/>
      <c r="I47" s="44"/>
      <c r="J47" s="44"/>
      <c r="K47" s="44"/>
      <c r="L47" s="45"/>
      <c r="N47" s="110"/>
    </row>
    <row r="48" spans="1:14" s="22" customFormat="1" ht="15.75">
      <c r="A48" s="26">
        <v>300400</v>
      </c>
      <c r="B48" s="102"/>
      <c r="C48" s="102"/>
      <c r="D48" s="23"/>
      <c r="E48" s="24"/>
      <c r="F48" s="35"/>
      <c r="G48" s="36"/>
      <c r="H48" s="36"/>
      <c r="I48" s="36"/>
      <c r="J48" s="36"/>
      <c r="K48" s="36"/>
      <c r="L48" s="36"/>
      <c r="N48" s="110"/>
    </row>
    <row r="49" spans="1:22" s="22" customFormat="1" ht="15.75">
      <c r="A49" s="26">
        <v>300410</v>
      </c>
      <c r="B49" s="26" t="e">
        <f>VALUE(CONCATENATE($A$2,$C$4,C49))</f>
        <v>#N/A</v>
      </c>
      <c r="C49" s="26">
        <v>103000</v>
      </c>
      <c r="D49" s="52" t="s">
        <v>13</v>
      </c>
      <c r="E49" s="53" t="s">
        <v>5</v>
      </c>
      <c r="F49" s="39">
        <v>1060</v>
      </c>
      <c r="G49" s="39">
        <v>1100</v>
      </c>
      <c r="H49" s="39">
        <v>1150</v>
      </c>
      <c r="I49" s="39">
        <v>1550</v>
      </c>
      <c r="J49" s="39">
        <v>1555</v>
      </c>
      <c r="K49" s="39">
        <v>1600</v>
      </c>
      <c r="L49" s="39">
        <v>1600</v>
      </c>
      <c r="N49" s="110"/>
    </row>
    <row r="50" spans="1:22" s="22" customFormat="1" ht="63">
      <c r="A50" s="26">
        <v>300420</v>
      </c>
      <c r="B50" s="102"/>
      <c r="C50" s="102"/>
      <c r="D50" s="54" t="s">
        <v>127</v>
      </c>
      <c r="E50" s="55"/>
      <c r="F50" s="105">
        <f t="shared" ref="F50:L50" si="9">F51+F52+F53</f>
        <v>1060</v>
      </c>
      <c r="G50" s="105">
        <f t="shared" si="9"/>
        <v>1100</v>
      </c>
      <c r="H50" s="105">
        <f t="shared" si="9"/>
        <v>1150</v>
      </c>
      <c r="I50" s="105">
        <f t="shared" si="9"/>
        <v>1550</v>
      </c>
      <c r="J50" s="105">
        <f t="shared" si="9"/>
        <v>1555</v>
      </c>
      <c r="K50" s="105">
        <f t="shared" si="9"/>
        <v>1600</v>
      </c>
      <c r="L50" s="105">
        <f t="shared" si="9"/>
        <v>1600</v>
      </c>
      <c r="M50" s="129">
        <f t="shared" ref="M50" si="10">M51+M52+M53</f>
        <v>0</v>
      </c>
      <c r="N50" s="110"/>
    </row>
    <row r="51" spans="1:22" s="22" customFormat="1" ht="31.5">
      <c r="A51" s="26">
        <v>300430</v>
      </c>
      <c r="B51" s="26" t="e">
        <f>VALUE(CONCATENATE($A$2,$C$4,C51))</f>
        <v>#N/A</v>
      </c>
      <c r="C51" s="26">
        <v>103001</v>
      </c>
      <c r="D51" s="56" t="s">
        <v>33</v>
      </c>
      <c r="E51" s="53" t="s">
        <v>5</v>
      </c>
      <c r="F51" s="44">
        <v>60</v>
      </c>
      <c r="G51" s="44">
        <v>100</v>
      </c>
      <c r="H51" s="44">
        <v>150</v>
      </c>
      <c r="I51" s="45">
        <v>250</v>
      </c>
      <c r="J51" s="45">
        <v>255</v>
      </c>
      <c r="K51" s="45">
        <v>300</v>
      </c>
      <c r="L51" s="45">
        <v>300</v>
      </c>
      <c r="N51" s="110"/>
    </row>
    <row r="52" spans="1:22" s="22" customFormat="1" ht="31.5">
      <c r="A52" s="26">
        <v>300440</v>
      </c>
      <c r="B52" s="26" t="e">
        <f>VALUE(CONCATENATE($A$2,$C$4,C52))</f>
        <v>#N/A</v>
      </c>
      <c r="C52" s="26">
        <v>103002</v>
      </c>
      <c r="D52" s="56" t="s">
        <v>30</v>
      </c>
      <c r="E52" s="53" t="s">
        <v>5</v>
      </c>
      <c r="F52" s="44">
        <v>600</v>
      </c>
      <c r="G52" s="44">
        <v>600</v>
      </c>
      <c r="H52" s="44">
        <v>600</v>
      </c>
      <c r="I52" s="45">
        <v>800</v>
      </c>
      <c r="J52" s="45">
        <v>800</v>
      </c>
      <c r="K52" s="45">
        <v>800</v>
      </c>
      <c r="L52" s="45">
        <v>800</v>
      </c>
      <c r="N52" s="110"/>
    </row>
    <row r="53" spans="1:22" s="22" customFormat="1" ht="15.75">
      <c r="A53" s="26">
        <v>300450</v>
      </c>
      <c r="B53" s="26" t="e">
        <f>VALUE(CONCATENATE($A$2,$C$4,C53))</f>
        <v>#N/A</v>
      </c>
      <c r="C53" s="26">
        <v>103003</v>
      </c>
      <c r="D53" s="56" t="s">
        <v>11</v>
      </c>
      <c r="E53" s="53" t="s">
        <v>5</v>
      </c>
      <c r="F53" s="44">
        <v>400</v>
      </c>
      <c r="G53" s="44">
        <v>400</v>
      </c>
      <c r="H53" s="44">
        <v>400</v>
      </c>
      <c r="I53" s="45">
        <v>500</v>
      </c>
      <c r="J53" s="45">
        <v>500</v>
      </c>
      <c r="K53" s="45">
        <v>500</v>
      </c>
      <c r="L53" s="45">
        <v>500</v>
      </c>
      <c r="N53" s="110"/>
    </row>
    <row r="54" spans="1:22" s="22" customFormat="1" ht="15.75">
      <c r="A54" s="26">
        <v>300460</v>
      </c>
      <c r="B54" s="24"/>
      <c r="C54" s="24"/>
      <c r="D54" s="34"/>
      <c r="E54" s="57"/>
      <c r="F54" s="35"/>
      <c r="G54" s="36"/>
      <c r="H54" s="36"/>
      <c r="I54" s="36"/>
      <c r="J54" s="36"/>
      <c r="K54" s="36"/>
      <c r="L54" s="36"/>
      <c r="N54" s="110"/>
    </row>
    <row r="55" spans="1:22" s="22" customFormat="1" ht="31.5">
      <c r="A55" s="26">
        <v>300470</v>
      </c>
      <c r="B55" s="26" t="e">
        <f>VALUE(CONCATENATE($A$2,$C$4,C55))</f>
        <v>#N/A</v>
      </c>
      <c r="C55" s="26">
        <v>300000</v>
      </c>
      <c r="D55" s="27" t="s">
        <v>44</v>
      </c>
      <c r="E55" s="24" t="s">
        <v>14</v>
      </c>
      <c r="F55" s="58">
        <f>F71+F84</f>
        <v>0.53099999999999992</v>
      </c>
      <c r="G55" s="58">
        <f t="shared" ref="G55:L55" si="11">G71+G84</f>
        <v>0.53200000000000003</v>
      </c>
      <c r="H55" s="58">
        <f t="shared" si="11"/>
        <v>0.58599999999999997</v>
      </c>
      <c r="I55" s="58">
        <f t="shared" si="11"/>
        <v>1.97</v>
      </c>
      <c r="J55" s="58">
        <f t="shared" si="11"/>
        <v>1.97</v>
      </c>
      <c r="K55" s="58">
        <f t="shared" si="11"/>
        <v>1.97</v>
      </c>
      <c r="L55" s="58">
        <f t="shared" si="11"/>
        <v>1.97</v>
      </c>
      <c r="N55" s="156" t="s">
        <v>139</v>
      </c>
      <c r="O55" s="156"/>
      <c r="P55" s="156"/>
      <c r="Q55" s="156"/>
      <c r="R55" s="156"/>
      <c r="S55" s="156"/>
      <c r="T55" s="156"/>
      <c r="U55" s="156"/>
      <c r="V55" s="156"/>
    </row>
    <row r="56" spans="1:22" s="22" customFormat="1" ht="100.5" customHeight="1">
      <c r="A56" s="26">
        <v>300480</v>
      </c>
      <c r="B56" s="26" t="e">
        <f>VALUE(CONCATENATE($A$2,$C$4,C56))</f>
        <v>#N/A</v>
      </c>
      <c r="C56" s="26">
        <v>140000</v>
      </c>
      <c r="D56" s="59" t="s">
        <v>111</v>
      </c>
      <c r="E56" s="60" t="s">
        <v>14</v>
      </c>
      <c r="F56" s="61" t="s">
        <v>112</v>
      </c>
      <c r="G56" s="62">
        <v>632.20000000000005</v>
      </c>
      <c r="H56" s="62">
        <v>641.9</v>
      </c>
      <c r="I56" s="62">
        <v>651.5</v>
      </c>
      <c r="J56" s="62">
        <v>662.3</v>
      </c>
      <c r="K56" s="62">
        <v>675.3</v>
      </c>
      <c r="L56" s="63" t="s">
        <v>112</v>
      </c>
      <c r="N56" s="110"/>
    </row>
    <row r="57" spans="1:22" s="22" customFormat="1" ht="99.75" customHeight="1">
      <c r="A57" s="26">
        <v>300490</v>
      </c>
      <c r="B57" s="26" t="e">
        <f>VALUE(CONCATENATE($A$2,$C$4,C57))</f>
        <v>#N/A</v>
      </c>
      <c r="C57" s="26">
        <v>150000</v>
      </c>
      <c r="D57" s="75" t="s">
        <v>121</v>
      </c>
      <c r="E57" s="60" t="s">
        <v>43</v>
      </c>
      <c r="F57" s="61" t="s">
        <v>112</v>
      </c>
      <c r="G57" s="61" t="s">
        <v>112</v>
      </c>
      <c r="H57" s="62">
        <f>IF(G56=0,0,H56/G56*100)</f>
        <v>101.53432458082885</v>
      </c>
      <c r="I57" s="62">
        <f>IF(H56=0,0,I56/H56*100)</f>
        <v>101.49556005608351</v>
      </c>
      <c r="J57" s="62">
        <f>IF(I56=0,0,J56/I56*100)</f>
        <v>101.65771297006907</v>
      </c>
      <c r="K57" s="62">
        <f>IF(J56=0,0,K56/J56*100)</f>
        <v>101.96285671146006</v>
      </c>
      <c r="L57" s="63" t="s">
        <v>112</v>
      </c>
      <c r="N57" s="110"/>
    </row>
    <row r="58" spans="1:22" s="22" customFormat="1" ht="110.25">
      <c r="A58" s="26">
        <v>300500</v>
      </c>
      <c r="B58" s="26" t="e">
        <f>VALUE(CONCATENATE($A$2,$C$4,C58))</f>
        <v>#N/A</v>
      </c>
      <c r="C58" s="26">
        <v>400000</v>
      </c>
      <c r="D58" s="29" t="s">
        <v>128</v>
      </c>
      <c r="E58" s="30" t="s">
        <v>43</v>
      </c>
      <c r="F58" s="31"/>
      <c r="G58" s="32">
        <f t="shared" ref="G58:L58" si="12">ROUND(IF(F55=0,0,G55/F55*100),1)</f>
        <v>100.2</v>
      </c>
      <c r="H58" s="32">
        <f t="shared" si="12"/>
        <v>110.2</v>
      </c>
      <c r="I58" s="32">
        <f t="shared" si="12"/>
        <v>336.2</v>
      </c>
      <c r="J58" s="32">
        <f t="shared" si="12"/>
        <v>100</v>
      </c>
      <c r="K58" s="32">
        <f t="shared" si="12"/>
        <v>100</v>
      </c>
      <c r="L58" s="32">
        <f t="shared" si="12"/>
        <v>100</v>
      </c>
      <c r="N58" s="110"/>
    </row>
    <row r="59" spans="1:22" s="22" customFormat="1" ht="94.5">
      <c r="A59" s="26">
        <v>300510</v>
      </c>
      <c r="B59" s="24"/>
      <c r="C59" s="24"/>
      <c r="D59" s="33" t="s">
        <v>123</v>
      </c>
      <c r="E59" s="24"/>
      <c r="F59" s="104">
        <f t="shared" ref="F59:L59" si="13">ROUND(F60+F61+F62+F63+F64+F65+F66+F67+F68+F69,3)</f>
        <v>0.53100000000000003</v>
      </c>
      <c r="G59" s="104">
        <f t="shared" si="13"/>
        <v>0.53200000000000003</v>
      </c>
      <c r="H59" s="104" t="e">
        <f t="shared" si="13"/>
        <v>#VALUE!</v>
      </c>
      <c r="I59" s="104">
        <f t="shared" si="13"/>
        <v>1.97</v>
      </c>
      <c r="J59" s="104">
        <f t="shared" si="13"/>
        <v>1.97</v>
      </c>
      <c r="K59" s="104">
        <f t="shared" si="13"/>
        <v>1.97</v>
      </c>
      <c r="L59" s="104">
        <f t="shared" si="13"/>
        <v>1.97</v>
      </c>
      <c r="N59" s="110"/>
    </row>
    <row r="60" spans="1:22" s="22" customFormat="1" ht="15.75" customHeight="1">
      <c r="A60" s="26">
        <v>300520</v>
      </c>
      <c r="B60" s="26" t="e">
        <f t="shared" ref="B60:B69" si="14">VALUE(CONCATENATE($A$2,$C$4,C60))</f>
        <v>#N/A</v>
      </c>
      <c r="C60" s="26">
        <v>300001</v>
      </c>
      <c r="D60" s="34" t="s">
        <v>6</v>
      </c>
      <c r="E60" s="24" t="s">
        <v>14</v>
      </c>
      <c r="F60" s="64">
        <f t="shared" ref="F60:L69" si="15">F73+F86</f>
        <v>1E-3</v>
      </c>
      <c r="G60" s="64">
        <f t="shared" si="15"/>
        <v>1E-3</v>
      </c>
      <c r="H60" s="64">
        <f t="shared" si="15"/>
        <v>2E-3</v>
      </c>
      <c r="I60" s="64">
        <f t="shared" si="15"/>
        <v>0</v>
      </c>
      <c r="J60" s="64">
        <f t="shared" si="15"/>
        <v>0</v>
      </c>
      <c r="K60" s="64">
        <f t="shared" si="15"/>
        <v>0</v>
      </c>
      <c r="L60" s="64">
        <f t="shared" si="15"/>
        <v>0</v>
      </c>
      <c r="N60" s="158" t="s">
        <v>138</v>
      </c>
      <c r="O60" s="118"/>
      <c r="P60" s="118"/>
      <c r="Q60" s="118"/>
      <c r="R60" s="118"/>
      <c r="S60" s="118"/>
      <c r="T60" s="118"/>
      <c r="U60" s="118"/>
      <c r="V60" s="118"/>
    </row>
    <row r="61" spans="1:22" s="22" customFormat="1" ht="15.75">
      <c r="A61" s="26">
        <v>300530</v>
      </c>
      <c r="B61" s="26" t="e">
        <f t="shared" si="14"/>
        <v>#N/A</v>
      </c>
      <c r="C61" s="26">
        <v>300002</v>
      </c>
      <c r="D61" s="34" t="s">
        <v>7</v>
      </c>
      <c r="E61" s="24" t="s">
        <v>14</v>
      </c>
      <c r="F61" s="64">
        <f t="shared" si="15"/>
        <v>0.10300000000000001</v>
      </c>
      <c r="G61" s="64">
        <f t="shared" si="15"/>
        <v>0.104</v>
      </c>
      <c r="H61" s="64" t="e">
        <f t="shared" si="15"/>
        <v>#VALUE!</v>
      </c>
      <c r="I61" s="64">
        <f t="shared" si="15"/>
        <v>0.72799999999999998</v>
      </c>
      <c r="J61" s="64">
        <f t="shared" si="15"/>
        <v>0.72799999999999998</v>
      </c>
      <c r="K61" s="64">
        <f t="shared" si="15"/>
        <v>0.72799999999999998</v>
      </c>
      <c r="L61" s="64">
        <f t="shared" si="15"/>
        <v>0.72799999999999998</v>
      </c>
      <c r="N61" s="158"/>
      <c r="O61" s="118"/>
      <c r="P61" s="118"/>
      <c r="Q61" s="118"/>
      <c r="R61" s="118"/>
      <c r="S61" s="118"/>
      <c r="T61" s="118"/>
      <c r="U61" s="118"/>
      <c r="V61" s="118"/>
    </row>
    <row r="62" spans="1:22" s="22" customFormat="1" ht="31.5">
      <c r="A62" s="26">
        <v>300540</v>
      </c>
      <c r="B62" s="26" t="e">
        <f t="shared" si="14"/>
        <v>#N/A</v>
      </c>
      <c r="C62" s="26">
        <v>300003</v>
      </c>
      <c r="D62" s="34" t="s">
        <v>32</v>
      </c>
      <c r="E62" s="24" t="s">
        <v>14</v>
      </c>
      <c r="F62" s="64">
        <f t="shared" si="15"/>
        <v>0</v>
      </c>
      <c r="G62" s="64">
        <f t="shared" si="15"/>
        <v>0</v>
      </c>
      <c r="H62" s="64">
        <f t="shared" si="15"/>
        <v>0</v>
      </c>
      <c r="I62" s="64">
        <f t="shared" si="15"/>
        <v>6.0000000000000001E-3</v>
      </c>
      <c r="J62" s="64">
        <f t="shared" si="15"/>
        <v>6.0000000000000001E-3</v>
      </c>
      <c r="K62" s="64">
        <f t="shared" si="15"/>
        <v>6.0000000000000001E-3</v>
      </c>
      <c r="L62" s="64">
        <f t="shared" si="15"/>
        <v>6.0000000000000001E-3</v>
      </c>
      <c r="N62" s="158"/>
      <c r="O62" s="118"/>
      <c r="P62" s="118"/>
      <c r="Q62" s="118"/>
      <c r="R62" s="118"/>
      <c r="S62" s="118"/>
      <c r="T62" s="118"/>
      <c r="U62" s="118"/>
      <c r="V62" s="118"/>
    </row>
    <row r="63" spans="1:22" s="22" customFormat="1" ht="15.75">
      <c r="A63" s="26">
        <v>300550</v>
      </c>
      <c r="B63" s="26" t="e">
        <f t="shared" si="14"/>
        <v>#N/A</v>
      </c>
      <c r="C63" s="26">
        <v>300004</v>
      </c>
      <c r="D63" s="34" t="s">
        <v>8</v>
      </c>
      <c r="E63" s="24" t="s">
        <v>14</v>
      </c>
      <c r="F63" s="64">
        <f t="shared" si="15"/>
        <v>0</v>
      </c>
      <c r="G63" s="64">
        <f t="shared" si="15"/>
        <v>0</v>
      </c>
      <c r="H63" s="64">
        <f t="shared" si="15"/>
        <v>0</v>
      </c>
      <c r="I63" s="64">
        <f t="shared" si="15"/>
        <v>0.14499999999999999</v>
      </c>
      <c r="J63" s="64">
        <f t="shared" si="15"/>
        <v>0.14499999999999999</v>
      </c>
      <c r="K63" s="64">
        <f t="shared" si="15"/>
        <v>0.14499999999999999</v>
      </c>
      <c r="L63" s="64">
        <f t="shared" si="15"/>
        <v>0.14499999999999999</v>
      </c>
      <c r="N63" s="158"/>
      <c r="O63" s="118"/>
      <c r="P63" s="118"/>
      <c r="Q63" s="118"/>
      <c r="R63" s="118"/>
      <c r="S63" s="118"/>
      <c r="T63" s="118"/>
      <c r="U63" s="118"/>
      <c r="V63" s="118"/>
    </row>
    <row r="64" spans="1:22" s="22" customFormat="1" ht="31.5">
      <c r="A64" s="26">
        <v>300560</v>
      </c>
      <c r="B64" s="26" t="e">
        <f t="shared" si="14"/>
        <v>#N/A</v>
      </c>
      <c r="C64" s="26">
        <v>300005</v>
      </c>
      <c r="D64" s="34" t="s">
        <v>33</v>
      </c>
      <c r="E64" s="24" t="s">
        <v>14</v>
      </c>
      <c r="F64" s="64">
        <f t="shared" si="15"/>
        <v>0.17799999999999999</v>
      </c>
      <c r="G64" s="64">
        <f t="shared" si="15"/>
        <v>0.17799999999999999</v>
      </c>
      <c r="H64" s="64">
        <f t="shared" si="15"/>
        <v>0.14799999999999999</v>
      </c>
      <c r="I64" s="64">
        <f t="shared" si="15"/>
        <v>0.224</v>
      </c>
      <c r="J64" s="64">
        <f t="shared" si="15"/>
        <v>0.224</v>
      </c>
      <c r="K64" s="64">
        <f t="shared" si="15"/>
        <v>0.224</v>
      </c>
      <c r="L64" s="64">
        <f t="shared" si="15"/>
        <v>0.224</v>
      </c>
      <c r="N64" s="158"/>
      <c r="O64" s="118"/>
      <c r="P64" s="118"/>
      <c r="Q64" s="118"/>
      <c r="R64" s="118"/>
      <c r="S64" s="118"/>
      <c r="T64" s="118"/>
      <c r="U64" s="118"/>
      <c r="V64" s="118"/>
    </row>
    <row r="65" spans="1:22" s="22" customFormat="1" ht="15.75">
      <c r="A65" s="26">
        <v>300570</v>
      </c>
      <c r="B65" s="26" t="e">
        <f t="shared" si="14"/>
        <v>#N/A</v>
      </c>
      <c r="C65" s="26">
        <v>300006</v>
      </c>
      <c r="D65" s="34" t="s">
        <v>35</v>
      </c>
      <c r="E65" s="24" t="s">
        <v>14</v>
      </c>
      <c r="F65" s="64">
        <f t="shared" si="15"/>
        <v>0.01</v>
      </c>
      <c r="G65" s="64">
        <f t="shared" si="15"/>
        <v>0.01</v>
      </c>
      <c r="H65" s="64">
        <f t="shared" si="15"/>
        <v>2.3E-2</v>
      </c>
      <c r="I65" s="64">
        <f t="shared" si="15"/>
        <v>1.2E-2</v>
      </c>
      <c r="J65" s="64">
        <f t="shared" si="15"/>
        <v>1.2E-2</v>
      </c>
      <c r="K65" s="64">
        <f t="shared" si="15"/>
        <v>1.2E-2</v>
      </c>
      <c r="L65" s="64">
        <f t="shared" si="15"/>
        <v>1.2E-2</v>
      </c>
      <c r="N65" s="158"/>
      <c r="O65" s="118"/>
      <c r="P65" s="118"/>
      <c r="Q65" s="118"/>
      <c r="R65" s="118"/>
      <c r="S65" s="118"/>
      <c r="T65" s="118"/>
      <c r="U65" s="118"/>
      <c r="V65" s="118"/>
    </row>
    <row r="66" spans="1:22" s="22" customFormat="1" ht="15.75">
      <c r="A66" s="26">
        <v>300580</v>
      </c>
      <c r="B66" s="26" t="e">
        <f t="shared" si="14"/>
        <v>#N/A</v>
      </c>
      <c r="C66" s="26">
        <v>300007</v>
      </c>
      <c r="D66" s="34" t="s">
        <v>36</v>
      </c>
      <c r="E66" s="24" t="s">
        <v>14</v>
      </c>
      <c r="F66" s="64">
        <f t="shared" si="15"/>
        <v>0</v>
      </c>
      <c r="G66" s="64">
        <f t="shared" si="15"/>
        <v>0</v>
      </c>
      <c r="H66" s="64">
        <f t="shared" si="15"/>
        <v>0</v>
      </c>
      <c r="I66" s="64">
        <f t="shared" si="15"/>
        <v>3.5000000000000003E-2</v>
      </c>
      <c r="J66" s="64">
        <f t="shared" si="15"/>
        <v>3.5000000000000003E-2</v>
      </c>
      <c r="K66" s="64">
        <f t="shared" si="15"/>
        <v>3.5000000000000003E-2</v>
      </c>
      <c r="L66" s="64">
        <f t="shared" si="15"/>
        <v>3.5000000000000003E-2</v>
      </c>
      <c r="N66" s="158"/>
      <c r="O66" s="118"/>
      <c r="P66" s="118"/>
      <c r="Q66" s="118"/>
      <c r="R66" s="118"/>
      <c r="S66" s="118"/>
      <c r="T66" s="118"/>
      <c r="U66" s="118"/>
      <c r="V66" s="118"/>
    </row>
    <row r="67" spans="1:22" s="22" customFormat="1" ht="31.5">
      <c r="A67" s="26">
        <v>300590</v>
      </c>
      <c r="B67" s="26" t="e">
        <f t="shared" si="14"/>
        <v>#N/A</v>
      </c>
      <c r="C67" s="26">
        <v>300008</v>
      </c>
      <c r="D67" s="34" t="s">
        <v>30</v>
      </c>
      <c r="E67" s="24" t="s">
        <v>14</v>
      </c>
      <c r="F67" s="64">
        <f t="shared" si="15"/>
        <v>0.20600000000000002</v>
      </c>
      <c r="G67" s="64">
        <f t="shared" si="15"/>
        <v>0.20600000000000002</v>
      </c>
      <c r="H67" s="64">
        <f t="shared" si="15"/>
        <v>0.23799999999999999</v>
      </c>
      <c r="I67" s="64">
        <f t="shared" si="15"/>
        <v>0.63500000000000001</v>
      </c>
      <c r="J67" s="64">
        <f t="shared" si="15"/>
        <v>0.63500000000000001</v>
      </c>
      <c r="K67" s="64">
        <f t="shared" si="15"/>
        <v>0.63500000000000001</v>
      </c>
      <c r="L67" s="64">
        <f t="shared" si="15"/>
        <v>0.63500000000000001</v>
      </c>
      <c r="N67" s="158"/>
      <c r="O67" s="118"/>
      <c r="P67" s="118"/>
      <c r="Q67" s="118"/>
      <c r="R67" s="118"/>
      <c r="S67" s="118"/>
      <c r="T67" s="118"/>
      <c r="U67" s="118"/>
      <c r="V67" s="118"/>
    </row>
    <row r="68" spans="1:22" s="22" customFormat="1" ht="31.5">
      <c r="A68" s="26">
        <v>300600</v>
      </c>
      <c r="B68" s="26" t="e">
        <f t="shared" si="14"/>
        <v>#N/A</v>
      </c>
      <c r="C68" s="26">
        <v>300009</v>
      </c>
      <c r="D68" s="34" t="s">
        <v>31</v>
      </c>
      <c r="E68" s="24" t="s">
        <v>14</v>
      </c>
      <c r="F68" s="64">
        <f t="shared" si="15"/>
        <v>1.4999999999999999E-2</v>
      </c>
      <c r="G68" s="64">
        <f t="shared" si="15"/>
        <v>1.4999999999999999E-2</v>
      </c>
      <c r="H68" s="64">
        <f t="shared" si="15"/>
        <v>0.02</v>
      </c>
      <c r="I68" s="64">
        <f t="shared" si="15"/>
        <v>0.04</v>
      </c>
      <c r="J68" s="64">
        <f t="shared" si="15"/>
        <v>0.04</v>
      </c>
      <c r="K68" s="64">
        <f t="shared" si="15"/>
        <v>0.04</v>
      </c>
      <c r="L68" s="64">
        <f t="shared" si="15"/>
        <v>0.04</v>
      </c>
      <c r="N68" s="158"/>
      <c r="O68" s="118"/>
      <c r="P68" s="118"/>
      <c r="Q68" s="118"/>
      <c r="R68" s="118"/>
      <c r="S68" s="118"/>
      <c r="T68" s="118"/>
      <c r="U68" s="118"/>
      <c r="V68" s="118"/>
    </row>
    <row r="69" spans="1:22" s="22" customFormat="1" ht="15.75">
      <c r="A69" s="26">
        <v>300610</v>
      </c>
      <c r="B69" s="26" t="e">
        <f t="shared" si="14"/>
        <v>#N/A</v>
      </c>
      <c r="C69" s="26">
        <v>300010</v>
      </c>
      <c r="D69" s="34" t="s">
        <v>11</v>
      </c>
      <c r="E69" s="24" t="s">
        <v>14</v>
      </c>
      <c r="F69" s="64">
        <f t="shared" si="15"/>
        <v>1.7999999999999999E-2</v>
      </c>
      <c r="G69" s="64">
        <f t="shared" si="15"/>
        <v>1.7999999999999999E-2</v>
      </c>
      <c r="H69" s="64">
        <f t="shared" si="15"/>
        <v>0.02</v>
      </c>
      <c r="I69" s="64">
        <f t="shared" si="15"/>
        <v>0.14499999999999999</v>
      </c>
      <c r="J69" s="64">
        <f t="shared" si="15"/>
        <v>0.14499999999999999</v>
      </c>
      <c r="K69" s="64">
        <f t="shared" si="15"/>
        <v>0.14499999999999999</v>
      </c>
      <c r="L69" s="64">
        <f t="shared" si="15"/>
        <v>0.14499999999999999</v>
      </c>
      <c r="N69" s="158"/>
      <c r="O69" s="118"/>
      <c r="P69" s="118"/>
      <c r="Q69" s="118"/>
      <c r="R69" s="118"/>
      <c r="S69" s="118"/>
      <c r="T69" s="118"/>
      <c r="U69" s="118"/>
      <c r="V69" s="118"/>
    </row>
    <row r="70" spans="1:22" s="22" customFormat="1" ht="15.75">
      <c r="A70" s="26">
        <v>300620</v>
      </c>
      <c r="B70" s="102"/>
      <c r="C70" s="102"/>
      <c r="D70" s="34"/>
      <c r="E70" s="24"/>
      <c r="F70" s="35"/>
      <c r="G70" s="36"/>
      <c r="H70" s="36"/>
      <c r="I70" s="36"/>
      <c r="J70" s="36"/>
      <c r="K70" s="36"/>
      <c r="L70" s="36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s="22" customFormat="1" ht="31.5">
      <c r="A71" s="26">
        <v>300630</v>
      </c>
      <c r="B71" s="26" t="e">
        <f>VALUE(CONCATENATE($A$2,$C$4,C71))</f>
        <v>#N/A</v>
      </c>
      <c r="C71" s="26">
        <v>301000</v>
      </c>
      <c r="D71" s="65" t="s">
        <v>27</v>
      </c>
      <c r="E71" s="38" t="s">
        <v>14</v>
      </c>
      <c r="F71" s="66">
        <v>0.28199999999999997</v>
      </c>
      <c r="G71" s="66">
        <v>0.28199999999999997</v>
      </c>
      <c r="H71" s="66">
        <v>0.28599999999999998</v>
      </c>
      <c r="I71" s="66">
        <v>1.5509999999999999</v>
      </c>
      <c r="J71" s="66">
        <v>1.5509999999999999</v>
      </c>
      <c r="K71" s="66">
        <v>1.5509999999999999</v>
      </c>
      <c r="L71" s="66">
        <v>1.5509999999999999</v>
      </c>
      <c r="N71" s="110"/>
    </row>
    <row r="72" spans="1:22" s="22" customFormat="1" ht="94.5">
      <c r="A72" s="26">
        <v>300640</v>
      </c>
      <c r="B72" s="102"/>
      <c r="C72" s="102"/>
      <c r="D72" s="42" t="s">
        <v>147</v>
      </c>
      <c r="E72" s="67"/>
      <c r="F72" s="120">
        <f t="shared" ref="F72:L72" si="16">F71-(F73+F74+F75+F76+F77+F78+F79+F80+F81+F82)</f>
        <v>0</v>
      </c>
      <c r="G72" s="120">
        <f t="shared" si="16"/>
        <v>0</v>
      </c>
      <c r="H72" s="120" t="e">
        <f t="shared" si="16"/>
        <v>#VALUE!</v>
      </c>
      <c r="I72" s="120">
        <f t="shared" si="16"/>
        <v>0</v>
      </c>
      <c r="J72" s="120">
        <f t="shared" si="16"/>
        <v>0</v>
      </c>
      <c r="K72" s="120">
        <f t="shared" si="16"/>
        <v>0</v>
      </c>
      <c r="L72" s="120">
        <f t="shared" si="16"/>
        <v>0</v>
      </c>
      <c r="N72" s="121" t="s">
        <v>150</v>
      </c>
    </row>
    <row r="73" spans="1:22" s="22" customFormat="1" ht="15.75">
      <c r="A73" s="26">
        <v>300650</v>
      </c>
      <c r="B73" s="26" t="e">
        <f t="shared" ref="B73:B82" si="17">VALUE(CONCATENATE($A$2,$C$4,C73))</f>
        <v>#N/A</v>
      </c>
      <c r="C73" s="26">
        <v>301001</v>
      </c>
      <c r="D73" s="43" t="s">
        <v>6</v>
      </c>
      <c r="E73" s="38" t="s">
        <v>14</v>
      </c>
      <c r="F73" s="68">
        <v>1E-3</v>
      </c>
      <c r="G73" s="68">
        <v>1E-3</v>
      </c>
      <c r="H73" s="68">
        <v>2E-3</v>
      </c>
      <c r="I73" s="68"/>
      <c r="J73" s="68"/>
      <c r="K73" s="68"/>
      <c r="L73" s="68"/>
      <c r="N73" s="110"/>
    </row>
    <row r="74" spans="1:22" s="22" customFormat="1" ht="15.75">
      <c r="A74" s="26">
        <v>300660</v>
      </c>
      <c r="B74" s="26" t="e">
        <f t="shared" si="17"/>
        <v>#N/A</v>
      </c>
      <c r="C74" s="26">
        <v>301002</v>
      </c>
      <c r="D74" s="43" t="s">
        <v>7</v>
      </c>
      <c r="E74" s="38" t="s">
        <v>14</v>
      </c>
      <c r="F74" s="68">
        <v>9.5000000000000001E-2</v>
      </c>
      <c r="G74" s="68">
        <v>9.5000000000000001E-2</v>
      </c>
      <c r="H74" s="68" t="s">
        <v>168</v>
      </c>
      <c r="I74" s="68">
        <v>0.72799999999999998</v>
      </c>
      <c r="J74" s="68">
        <v>0.72799999999999998</v>
      </c>
      <c r="K74" s="68">
        <v>0.72799999999999998</v>
      </c>
      <c r="L74" s="68">
        <v>0.72799999999999998</v>
      </c>
      <c r="N74" s="110"/>
    </row>
    <row r="75" spans="1:22" s="22" customFormat="1" ht="31.5">
      <c r="A75" s="26">
        <v>300670</v>
      </c>
      <c r="B75" s="26" t="e">
        <f t="shared" si="17"/>
        <v>#N/A</v>
      </c>
      <c r="C75" s="26">
        <v>301003</v>
      </c>
      <c r="D75" s="43" t="s">
        <v>32</v>
      </c>
      <c r="E75" s="38" t="s">
        <v>14</v>
      </c>
      <c r="F75" s="69"/>
      <c r="G75" s="68"/>
      <c r="H75" s="68"/>
      <c r="I75" s="68">
        <v>6.0000000000000001E-3</v>
      </c>
      <c r="J75" s="68">
        <v>6.0000000000000001E-3</v>
      </c>
      <c r="K75" s="68">
        <v>6.0000000000000001E-3</v>
      </c>
      <c r="L75" s="68">
        <v>6.0000000000000001E-3</v>
      </c>
      <c r="N75" s="110"/>
    </row>
    <row r="76" spans="1:22" s="22" customFormat="1" ht="15.75">
      <c r="A76" s="26">
        <v>300680</v>
      </c>
      <c r="B76" s="26" t="e">
        <f t="shared" si="17"/>
        <v>#N/A</v>
      </c>
      <c r="C76" s="26">
        <v>301004</v>
      </c>
      <c r="D76" s="43" t="s">
        <v>8</v>
      </c>
      <c r="E76" s="38" t="s">
        <v>14</v>
      </c>
      <c r="F76" s="68">
        <v>0</v>
      </c>
      <c r="G76" s="68">
        <v>0</v>
      </c>
      <c r="H76" s="68">
        <v>0</v>
      </c>
      <c r="I76" s="68">
        <v>0.14499999999999999</v>
      </c>
      <c r="J76" s="68">
        <v>0.14499999999999999</v>
      </c>
      <c r="K76" s="68">
        <v>0.14499999999999999</v>
      </c>
      <c r="L76" s="68">
        <v>0.14499999999999999</v>
      </c>
      <c r="N76" s="110"/>
    </row>
    <row r="77" spans="1:22" s="22" customFormat="1" ht="31.5">
      <c r="A77" s="26">
        <v>300690</v>
      </c>
      <c r="B77" s="26" t="e">
        <f t="shared" si="17"/>
        <v>#N/A</v>
      </c>
      <c r="C77" s="26">
        <v>301005</v>
      </c>
      <c r="D77" s="43" t="s">
        <v>33</v>
      </c>
      <c r="E77" s="38" t="s">
        <v>14</v>
      </c>
      <c r="F77" s="68">
        <v>5.8000000000000003E-2</v>
      </c>
      <c r="G77" s="68">
        <v>5.8000000000000003E-2</v>
      </c>
      <c r="H77" s="68">
        <v>1.7999999999999999E-2</v>
      </c>
      <c r="I77" s="68">
        <v>3.5000000000000003E-2</v>
      </c>
      <c r="J77" s="68">
        <v>3.5000000000000003E-2</v>
      </c>
      <c r="K77" s="68">
        <v>3.5000000000000003E-2</v>
      </c>
      <c r="L77" s="68">
        <v>3.5000000000000003E-2</v>
      </c>
      <c r="N77" s="110"/>
    </row>
    <row r="78" spans="1:22" s="22" customFormat="1" ht="15.75">
      <c r="A78" s="26">
        <v>300700</v>
      </c>
      <c r="B78" s="26" t="e">
        <f t="shared" si="17"/>
        <v>#N/A</v>
      </c>
      <c r="C78" s="26">
        <v>301006</v>
      </c>
      <c r="D78" s="43" t="s">
        <v>36</v>
      </c>
      <c r="E78" s="38" t="s">
        <v>14</v>
      </c>
      <c r="F78" s="69">
        <v>0.01</v>
      </c>
      <c r="G78" s="68">
        <v>0.01</v>
      </c>
      <c r="H78" s="68">
        <v>1.0999999999999999E-2</v>
      </c>
      <c r="I78" s="68">
        <v>1.2E-2</v>
      </c>
      <c r="J78" s="68">
        <v>1.2E-2</v>
      </c>
      <c r="K78" s="68">
        <v>1.2E-2</v>
      </c>
      <c r="L78" s="68">
        <v>1.2E-2</v>
      </c>
      <c r="N78" s="110"/>
    </row>
    <row r="79" spans="1:22" s="22" customFormat="1" ht="15.75">
      <c r="A79" s="26">
        <v>300710</v>
      </c>
      <c r="B79" s="26" t="e">
        <f t="shared" si="17"/>
        <v>#N/A</v>
      </c>
      <c r="C79" s="26">
        <v>301007</v>
      </c>
      <c r="D79" s="43" t="s">
        <v>9</v>
      </c>
      <c r="E79" s="38" t="s">
        <v>14</v>
      </c>
      <c r="F79" s="69">
        <v>0</v>
      </c>
      <c r="G79" s="68">
        <v>0</v>
      </c>
      <c r="H79" s="68">
        <v>0</v>
      </c>
      <c r="I79" s="68">
        <v>3.5000000000000003E-2</v>
      </c>
      <c r="J79" s="68">
        <v>3.5000000000000003E-2</v>
      </c>
      <c r="K79" s="68">
        <v>3.5000000000000003E-2</v>
      </c>
      <c r="L79" s="68">
        <v>3.5000000000000003E-2</v>
      </c>
      <c r="N79" s="110"/>
    </row>
    <row r="80" spans="1:22" s="22" customFormat="1" ht="31.5">
      <c r="A80" s="26">
        <v>300720</v>
      </c>
      <c r="B80" s="26" t="e">
        <f t="shared" si="17"/>
        <v>#N/A</v>
      </c>
      <c r="C80" s="26">
        <v>301008</v>
      </c>
      <c r="D80" s="43" t="s">
        <v>30</v>
      </c>
      <c r="E80" s="38" t="s">
        <v>14</v>
      </c>
      <c r="F80" s="68">
        <v>8.5000000000000006E-2</v>
      </c>
      <c r="G80" s="68">
        <v>8.5000000000000006E-2</v>
      </c>
      <c r="H80" s="68">
        <v>0.09</v>
      </c>
      <c r="I80" s="68">
        <v>0.40500000000000003</v>
      </c>
      <c r="J80" s="68">
        <v>0.40500000000000003</v>
      </c>
      <c r="K80" s="68">
        <v>0.40500000000000003</v>
      </c>
      <c r="L80" s="68">
        <v>0.40500000000000003</v>
      </c>
      <c r="N80" s="110"/>
    </row>
    <row r="81" spans="1:14" s="22" customFormat="1" ht="31.5">
      <c r="A81" s="26">
        <v>300730</v>
      </c>
      <c r="B81" s="26" t="e">
        <f t="shared" si="17"/>
        <v>#N/A</v>
      </c>
      <c r="C81" s="26">
        <v>301009</v>
      </c>
      <c r="D81" s="43" t="s">
        <v>31</v>
      </c>
      <c r="E81" s="38" t="s">
        <v>14</v>
      </c>
      <c r="F81" s="68">
        <v>1.4999999999999999E-2</v>
      </c>
      <c r="G81" s="68">
        <v>1.4999999999999999E-2</v>
      </c>
      <c r="H81" s="68">
        <v>0.02</v>
      </c>
      <c r="I81" s="68">
        <v>0.04</v>
      </c>
      <c r="J81" s="68">
        <v>0.04</v>
      </c>
      <c r="K81" s="68">
        <v>0.04</v>
      </c>
      <c r="L81" s="68">
        <v>0.04</v>
      </c>
      <c r="N81" s="110"/>
    </row>
    <row r="82" spans="1:14" s="22" customFormat="1" ht="15.75">
      <c r="A82" s="26">
        <v>300740</v>
      </c>
      <c r="B82" s="26" t="e">
        <f t="shared" si="17"/>
        <v>#N/A</v>
      </c>
      <c r="C82" s="26">
        <v>301010</v>
      </c>
      <c r="D82" s="43" t="s">
        <v>11</v>
      </c>
      <c r="E82" s="38" t="s">
        <v>14</v>
      </c>
      <c r="F82" s="68">
        <v>1.7999999999999999E-2</v>
      </c>
      <c r="G82" s="68">
        <v>1.7999999999999999E-2</v>
      </c>
      <c r="H82" s="68">
        <v>0.02</v>
      </c>
      <c r="I82" s="68">
        <v>0.14499999999999999</v>
      </c>
      <c r="J82" s="68">
        <v>0.14499999999999999</v>
      </c>
      <c r="K82" s="68">
        <v>0.14499999999999999</v>
      </c>
      <c r="L82" s="68">
        <v>0.14499999999999999</v>
      </c>
      <c r="N82" s="110"/>
    </row>
    <row r="83" spans="1:14" s="22" customFormat="1" ht="15.75">
      <c r="A83" s="26">
        <v>300750</v>
      </c>
      <c r="B83" s="102"/>
      <c r="C83" s="102"/>
      <c r="D83" s="34"/>
      <c r="E83" s="24"/>
      <c r="F83" s="35"/>
      <c r="G83" s="36"/>
      <c r="H83" s="36"/>
      <c r="I83" s="36"/>
      <c r="J83" s="36"/>
      <c r="K83" s="36"/>
      <c r="L83" s="36"/>
      <c r="N83" s="110"/>
    </row>
    <row r="84" spans="1:14" s="22" customFormat="1" ht="31.5">
      <c r="A84" s="26">
        <v>300760</v>
      </c>
      <c r="B84" s="26" t="e">
        <f t="shared" ref="B84:B94" si="18">VALUE(CONCATENATE($A$2,$C$4,C84))</f>
        <v>#N/A</v>
      </c>
      <c r="C84" s="26">
        <v>302000</v>
      </c>
      <c r="D84" s="46" t="s">
        <v>23</v>
      </c>
      <c r="E84" s="47" t="s">
        <v>14</v>
      </c>
      <c r="F84" s="66">
        <v>0.249</v>
      </c>
      <c r="G84" s="66">
        <v>0.25</v>
      </c>
      <c r="H84" s="66">
        <v>0.3</v>
      </c>
      <c r="I84" s="66">
        <v>0.41899999999999998</v>
      </c>
      <c r="J84" s="66">
        <v>0.41899999999999998</v>
      </c>
      <c r="K84" s="66">
        <v>0.41899999999999998</v>
      </c>
      <c r="L84" s="66">
        <v>0.41899999999999998</v>
      </c>
      <c r="N84" s="110"/>
    </row>
    <row r="85" spans="1:14" s="22" customFormat="1" ht="94.5">
      <c r="A85" s="26">
        <v>300770</v>
      </c>
      <c r="B85" s="26" t="e">
        <f t="shared" si="18"/>
        <v>#N/A</v>
      </c>
      <c r="C85" s="26">
        <v>302001</v>
      </c>
      <c r="D85" s="49" t="s">
        <v>148</v>
      </c>
      <c r="E85" s="47" t="s">
        <v>14</v>
      </c>
      <c r="F85" s="120">
        <f t="shared" ref="F85:L85" si="19">F84-(F86+F87+F88+F89+F90+F91+F92+F93+F94+F95)</f>
        <v>0</v>
      </c>
      <c r="G85" s="120">
        <f t="shared" si="19"/>
        <v>0</v>
      </c>
      <c r="H85" s="120">
        <f t="shared" si="19"/>
        <v>0</v>
      </c>
      <c r="I85" s="120">
        <f t="shared" si="19"/>
        <v>0</v>
      </c>
      <c r="J85" s="120">
        <f t="shared" si="19"/>
        <v>0</v>
      </c>
      <c r="K85" s="120">
        <f t="shared" si="19"/>
        <v>0</v>
      </c>
      <c r="L85" s="120">
        <f t="shared" si="19"/>
        <v>0</v>
      </c>
      <c r="N85" s="121" t="s">
        <v>149</v>
      </c>
    </row>
    <row r="86" spans="1:14" s="22" customFormat="1" ht="15.75">
      <c r="A86" s="26">
        <v>300780</v>
      </c>
      <c r="B86" s="26" t="e">
        <f t="shared" si="18"/>
        <v>#N/A</v>
      </c>
      <c r="C86" s="26">
        <v>302002</v>
      </c>
      <c r="D86" s="51" t="s">
        <v>6</v>
      </c>
      <c r="E86" s="47" t="s">
        <v>14</v>
      </c>
      <c r="F86" s="69">
        <v>0</v>
      </c>
      <c r="G86" s="68"/>
      <c r="H86" s="68"/>
      <c r="I86" s="68"/>
      <c r="J86" s="68"/>
      <c r="K86" s="68"/>
      <c r="L86" s="68"/>
      <c r="N86" s="110"/>
    </row>
    <row r="87" spans="1:14" s="22" customFormat="1" ht="15.75">
      <c r="A87" s="26">
        <v>300790</v>
      </c>
      <c r="B87" s="26" t="e">
        <f t="shared" si="18"/>
        <v>#N/A</v>
      </c>
      <c r="C87" s="26">
        <v>302003</v>
      </c>
      <c r="D87" s="51" t="s">
        <v>7</v>
      </c>
      <c r="E87" s="47" t="s">
        <v>14</v>
      </c>
      <c r="F87" s="68">
        <v>8.0000000000000002E-3</v>
      </c>
      <c r="G87" s="68">
        <v>8.9999999999999993E-3</v>
      </c>
      <c r="H87" s="68">
        <v>0.01</v>
      </c>
      <c r="I87" s="68">
        <v>0</v>
      </c>
      <c r="J87" s="68">
        <v>0</v>
      </c>
      <c r="K87" s="68">
        <v>0</v>
      </c>
      <c r="L87" s="68">
        <v>0</v>
      </c>
      <c r="N87" s="110"/>
    </row>
    <row r="88" spans="1:14" s="22" customFormat="1" ht="31.5">
      <c r="A88" s="26">
        <v>300800</v>
      </c>
      <c r="B88" s="26" t="e">
        <f t="shared" si="18"/>
        <v>#N/A</v>
      </c>
      <c r="C88" s="26">
        <v>302004</v>
      </c>
      <c r="D88" s="51" t="s">
        <v>32</v>
      </c>
      <c r="E88" s="47" t="s">
        <v>14</v>
      </c>
      <c r="F88" s="68"/>
      <c r="G88" s="68"/>
      <c r="H88" s="68"/>
      <c r="I88" s="68"/>
      <c r="J88" s="68"/>
      <c r="K88" s="68"/>
      <c r="L88" s="68"/>
      <c r="N88" s="110"/>
    </row>
    <row r="89" spans="1:14" s="22" customFormat="1" ht="15.75">
      <c r="A89" s="26">
        <v>300810</v>
      </c>
      <c r="B89" s="26" t="e">
        <f t="shared" si="18"/>
        <v>#N/A</v>
      </c>
      <c r="C89" s="26">
        <v>302005</v>
      </c>
      <c r="D89" s="51" t="s">
        <v>8</v>
      </c>
      <c r="E89" s="47" t="s">
        <v>14</v>
      </c>
      <c r="F89" s="68"/>
      <c r="G89" s="68"/>
      <c r="H89" s="68"/>
      <c r="I89" s="68"/>
      <c r="J89" s="68"/>
      <c r="K89" s="68"/>
      <c r="L89" s="68"/>
      <c r="N89" s="110"/>
    </row>
    <row r="90" spans="1:14" s="22" customFormat="1" ht="31.5">
      <c r="A90" s="26">
        <v>300820</v>
      </c>
      <c r="B90" s="26" t="e">
        <f t="shared" si="18"/>
        <v>#N/A</v>
      </c>
      <c r="C90" s="26">
        <v>302006</v>
      </c>
      <c r="D90" s="51" t="s">
        <v>33</v>
      </c>
      <c r="E90" s="47" t="s">
        <v>14</v>
      </c>
      <c r="F90" s="69">
        <v>0.12</v>
      </c>
      <c r="G90" s="68">
        <v>0.12</v>
      </c>
      <c r="H90" s="68">
        <v>0.13</v>
      </c>
      <c r="I90" s="68">
        <v>0.189</v>
      </c>
      <c r="J90" s="68">
        <v>0.189</v>
      </c>
      <c r="K90" s="68">
        <v>0.189</v>
      </c>
      <c r="L90" s="68">
        <v>0.189</v>
      </c>
      <c r="N90" s="110"/>
    </row>
    <row r="91" spans="1:14" s="22" customFormat="1" ht="15.75">
      <c r="A91" s="26">
        <v>300830</v>
      </c>
      <c r="B91" s="26" t="e">
        <f t="shared" si="18"/>
        <v>#N/A</v>
      </c>
      <c r="C91" s="26">
        <v>302007</v>
      </c>
      <c r="D91" s="51" t="s">
        <v>35</v>
      </c>
      <c r="E91" s="47" t="s">
        <v>14</v>
      </c>
      <c r="F91" s="68">
        <v>0</v>
      </c>
      <c r="G91" s="68"/>
      <c r="H91" s="68">
        <v>1.2E-2</v>
      </c>
      <c r="I91" s="68">
        <v>0</v>
      </c>
      <c r="J91" s="68">
        <v>0</v>
      </c>
      <c r="K91" s="68">
        <v>0</v>
      </c>
      <c r="L91" s="68">
        <v>0</v>
      </c>
      <c r="N91" s="110"/>
    </row>
    <row r="92" spans="1:14" s="22" customFormat="1" ht="15.75">
      <c r="A92" s="26">
        <v>300840</v>
      </c>
      <c r="B92" s="26" t="e">
        <f t="shared" si="18"/>
        <v>#N/A</v>
      </c>
      <c r="C92" s="26">
        <v>302008</v>
      </c>
      <c r="D92" s="51" t="s">
        <v>36</v>
      </c>
      <c r="E92" s="47" t="s">
        <v>14</v>
      </c>
      <c r="F92" s="68"/>
      <c r="G92" s="68"/>
      <c r="H92" s="68"/>
      <c r="I92" s="68"/>
      <c r="J92" s="68"/>
      <c r="K92" s="68"/>
      <c r="L92" s="68"/>
      <c r="N92" s="110"/>
    </row>
    <row r="93" spans="1:14" s="22" customFormat="1" ht="31.5">
      <c r="A93" s="26">
        <v>300850</v>
      </c>
      <c r="B93" s="26" t="e">
        <f t="shared" si="18"/>
        <v>#N/A</v>
      </c>
      <c r="C93" s="26">
        <v>302009</v>
      </c>
      <c r="D93" s="51" t="s">
        <v>30</v>
      </c>
      <c r="E93" s="47" t="s">
        <v>14</v>
      </c>
      <c r="F93" s="68">
        <v>0.121</v>
      </c>
      <c r="G93" s="68">
        <v>0.121</v>
      </c>
      <c r="H93" s="68">
        <v>0.14799999999999999</v>
      </c>
      <c r="I93" s="68">
        <v>0.23</v>
      </c>
      <c r="J93" s="68">
        <v>0.23</v>
      </c>
      <c r="K93" s="68">
        <v>0.23</v>
      </c>
      <c r="L93" s="68">
        <v>0.23</v>
      </c>
      <c r="N93" s="110"/>
    </row>
    <row r="94" spans="1:14" s="22" customFormat="1" ht="31.5">
      <c r="A94" s="26">
        <v>300860</v>
      </c>
      <c r="B94" s="26" t="e">
        <f t="shared" si="18"/>
        <v>#N/A</v>
      </c>
      <c r="C94" s="26">
        <v>302010</v>
      </c>
      <c r="D94" s="51" t="s">
        <v>31</v>
      </c>
      <c r="E94" s="47" t="s">
        <v>14</v>
      </c>
      <c r="F94" s="68"/>
      <c r="G94" s="68"/>
      <c r="H94" s="68"/>
      <c r="I94" s="68"/>
      <c r="J94" s="68"/>
      <c r="K94" s="68"/>
      <c r="L94" s="68"/>
      <c r="N94" s="110"/>
    </row>
    <row r="95" spans="1:14" s="22" customFormat="1" ht="15.75">
      <c r="A95" s="26">
        <v>300870</v>
      </c>
      <c r="B95" s="102"/>
      <c r="C95" s="102"/>
      <c r="D95" s="51" t="s">
        <v>11</v>
      </c>
      <c r="E95" s="47" t="s">
        <v>14</v>
      </c>
      <c r="F95" s="68"/>
      <c r="G95" s="68">
        <v>0</v>
      </c>
      <c r="H95" s="68"/>
      <c r="I95" s="68"/>
      <c r="J95" s="68"/>
      <c r="K95" s="68"/>
      <c r="L95" s="68"/>
      <c r="N95" s="110"/>
    </row>
    <row r="96" spans="1:14" s="22" customFormat="1" ht="15.75" customHeight="1">
      <c r="A96" s="26">
        <v>300880</v>
      </c>
      <c r="B96" s="102"/>
      <c r="C96" s="102"/>
      <c r="D96" s="34"/>
      <c r="E96" s="24"/>
      <c r="F96" s="35"/>
      <c r="G96" s="70"/>
      <c r="H96" s="70"/>
      <c r="I96" s="70"/>
      <c r="J96" s="70"/>
      <c r="K96" s="70"/>
      <c r="L96" s="36"/>
      <c r="N96" s="110"/>
    </row>
    <row r="97" spans="1:22" s="22" customFormat="1" ht="15.75">
      <c r="A97" s="26">
        <v>300890</v>
      </c>
      <c r="B97" s="26" t="e">
        <f>VALUE(CONCATENATE($A$2,$C$4,C97))</f>
        <v>#N/A</v>
      </c>
      <c r="C97" s="26">
        <v>500000</v>
      </c>
      <c r="D97" s="139" t="s">
        <v>113</v>
      </c>
      <c r="E97" s="24" t="s">
        <v>15</v>
      </c>
      <c r="F97" s="40">
        <v>24212.2</v>
      </c>
      <c r="G97" s="40">
        <v>23122.7</v>
      </c>
      <c r="H97" s="40">
        <v>24625.599999999999</v>
      </c>
      <c r="I97" s="40">
        <v>25856.880000000001</v>
      </c>
      <c r="J97" s="40">
        <v>26103.200000000001</v>
      </c>
      <c r="K97" s="40">
        <v>27773.8</v>
      </c>
      <c r="L97" s="40">
        <v>28350.7</v>
      </c>
      <c r="N97" s="110"/>
    </row>
    <row r="98" spans="1:22" s="22" customFormat="1" ht="31.5">
      <c r="A98" s="26">
        <v>300900</v>
      </c>
      <c r="B98" s="26" t="e">
        <f>VALUE(CONCATENATE($A$2,$C$4,C98))</f>
        <v>#N/A</v>
      </c>
      <c r="C98" s="26">
        <v>600000</v>
      </c>
      <c r="D98" s="139"/>
      <c r="E98" s="30" t="s">
        <v>20</v>
      </c>
      <c r="F98" s="40"/>
      <c r="G98" s="32">
        <f t="shared" ref="G98:L98" si="20">IF(F97=0,0,G97/F97*100)</f>
        <v>95.500202377313911</v>
      </c>
      <c r="H98" s="32">
        <f t="shared" si="20"/>
        <v>106.4996734810381</v>
      </c>
      <c r="I98" s="32">
        <f t="shared" si="20"/>
        <v>105</v>
      </c>
      <c r="J98" s="32">
        <f t="shared" si="20"/>
        <v>100.95262846870929</v>
      </c>
      <c r="K98" s="32">
        <f t="shared" si="20"/>
        <v>106.39998161144992</v>
      </c>
      <c r="L98" s="32">
        <f t="shared" si="20"/>
        <v>102.07713744608229</v>
      </c>
      <c r="N98" s="110"/>
    </row>
    <row r="99" spans="1:22" s="22" customFormat="1" ht="15.75" customHeight="1">
      <c r="A99" s="26">
        <v>300910</v>
      </c>
      <c r="B99" s="102"/>
      <c r="C99" s="102"/>
      <c r="D99" s="34"/>
      <c r="E99" s="35"/>
      <c r="F99" s="35"/>
      <c r="G99" s="36"/>
      <c r="H99" s="36"/>
      <c r="I99" s="36"/>
      <c r="J99" s="36"/>
      <c r="K99" s="36"/>
      <c r="L99" s="36"/>
      <c r="N99" s="110"/>
    </row>
    <row r="100" spans="1:22" s="22" customFormat="1" ht="15.75">
      <c r="A100" s="26">
        <v>300920</v>
      </c>
      <c r="B100" s="26" t="e">
        <f t="shared" ref="B100:B105" si="21">VALUE(CONCATENATE($A$2,$C$4,C100))</f>
        <v>#N/A</v>
      </c>
      <c r="C100" s="26">
        <v>501000</v>
      </c>
      <c r="D100" s="136" t="s">
        <v>114</v>
      </c>
      <c r="E100" s="38" t="s">
        <v>15</v>
      </c>
      <c r="F100" s="40">
        <v>24212.2</v>
      </c>
      <c r="G100" s="40">
        <v>26649.7</v>
      </c>
      <c r="H100" s="40">
        <v>33885.800000000003</v>
      </c>
      <c r="I100" s="40">
        <v>38053.75</v>
      </c>
      <c r="J100" s="40">
        <v>40907.78</v>
      </c>
      <c r="K100" s="40">
        <v>43812.24</v>
      </c>
      <c r="L100" s="40">
        <v>46440.97</v>
      </c>
      <c r="N100" s="110"/>
    </row>
    <row r="101" spans="1:22" s="22" customFormat="1" ht="31.5">
      <c r="A101" s="26">
        <v>300930</v>
      </c>
      <c r="B101" s="26" t="e">
        <f t="shared" si="21"/>
        <v>#N/A</v>
      </c>
      <c r="C101" s="26">
        <v>601000</v>
      </c>
      <c r="D101" s="136"/>
      <c r="E101" s="71" t="s">
        <v>20</v>
      </c>
      <c r="F101" s="31"/>
      <c r="G101" s="32">
        <f t="shared" ref="G101:L101" si="22">IF(F100=0,0,G100/F100*100)</f>
        <v>110.06723883001132</v>
      </c>
      <c r="H101" s="32">
        <f t="shared" si="22"/>
        <v>127.15265087411866</v>
      </c>
      <c r="I101" s="32">
        <f t="shared" si="22"/>
        <v>112.29998996629855</v>
      </c>
      <c r="J101" s="32">
        <f t="shared" si="22"/>
        <v>107.49999671517261</v>
      </c>
      <c r="K101" s="32">
        <f t="shared" si="22"/>
        <v>107.10001862726357</v>
      </c>
      <c r="L101" s="32">
        <f t="shared" si="22"/>
        <v>105.99998995714441</v>
      </c>
      <c r="N101" s="110"/>
    </row>
    <row r="102" spans="1:22" s="22" customFormat="1" ht="15.75">
      <c r="A102" s="26">
        <v>300940</v>
      </c>
      <c r="B102" s="26" t="e">
        <f t="shared" si="21"/>
        <v>#N/A</v>
      </c>
      <c r="C102" s="26">
        <v>502000</v>
      </c>
      <c r="D102" s="136" t="s">
        <v>115</v>
      </c>
      <c r="E102" s="38" t="s">
        <v>15</v>
      </c>
      <c r="F102" s="40">
        <v>26074.5</v>
      </c>
      <c r="G102" s="40">
        <v>27109.3</v>
      </c>
      <c r="H102" s="40">
        <v>28112.3</v>
      </c>
      <c r="I102" s="40">
        <v>24766.53</v>
      </c>
      <c r="J102" s="40">
        <v>26624</v>
      </c>
      <c r="K102" s="40">
        <v>28514.32</v>
      </c>
      <c r="L102" s="40">
        <v>30225.18</v>
      </c>
      <c r="N102" s="110"/>
    </row>
    <row r="103" spans="1:22" s="22" customFormat="1" ht="31.5">
      <c r="A103" s="26">
        <v>300950</v>
      </c>
      <c r="B103" s="26" t="e">
        <f t="shared" si="21"/>
        <v>#N/A</v>
      </c>
      <c r="C103" s="26">
        <v>602000</v>
      </c>
      <c r="D103" s="136"/>
      <c r="E103" s="71" t="s">
        <v>20</v>
      </c>
      <c r="F103" s="31"/>
      <c r="G103" s="32">
        <f t="shared" ref="G103:L103" si="23">IF(F102=0,0,G102/F102*100)</f>
        <v>103.96862835337205</v>
      </c>
      <c r="H103" s="32">
        <f t="shared" si="23"/>
        <v>103.69983732519836</v>
      </c>
      <c r="I103" s="32">
        <f t="shared" si="23"/>
        <v>88.098554725155893</v>
      </c>
      <c r="J103" s="32">
        <f t="shared" si="23"/>
        <v>107.49992025528002</v>
      </c>
      <c r="K103" s="32">
        <f t="shared" si="23"/>
        <v>107.10006009615385</v>
      </c>
      <c r="L103" s="32">
        <f t="shared" si="23"/>
        <v>106.00000280560783</v>
      </c>
      <c r="N103" s="110"/>
    </row>
    <row r="104" spans="1:22" s="22" customFormat="1" ht="15.75">
      <c r="A104" s="26">
        <v>300960</v>
      </c>
      <c r="B104" s="26" t="e">
        <f t="shared" si="21"/>
        <v>#N/A</v>
      </c>
      <c r="C104" s="26">
        <v>503000</v>
      </c>
      <c r="D104" s="140" t="s">
        <v>116</v>
      </c>
      <c r="E104" s="47" t="s">
        <v>15</v>
      </c>
      <c r="F104" s="40">
        <v>46597.73</v>
      </c>
      <c r="G104" s="40">
        <v>36238.800000000003</v>
      </c>
      <c r="H104" s="40">
        <v>34038.1</v>
      </c>
      <c r="I104" s="40">
        <v>35740</v>
      </c>
      <c r="J104" s="40">
        <v>37598.5</v>
      </c>
      <c r="K104" s="40">
        <v>39666.400000000001</v>
      </c>
      <c r="L104" s="40">
        <v>39666.400000000001</v>
      </c>
      <c r="N104" s="110"/>
    </row>
    <row r="105" spans="1:22" s="22" customFormat="1" ht="31.5">
      <c r="A105" s="26">
        <v>300970</v>
      </c>
      <c r="B105" s="26" t="e">
        <f t="shared" si="21"/>
        <v>#N/A</v>
      </c>
      <c r="C105" s="26">
        <v>603000</v>
      </c>
      <c r="D105" s="140"/>
      <c r="E105" s="72" t="s">
        <v>20</v>
      </c>
      <c r="F105" s="31"/>
      <c r="G105" s="32">
        <f t="shared" ref="G105:L105" si="24">IF(F104=0,0,G104/F104*100)</f>
        <v>77.769453576386667</v>
      </c>
      <c r="H105" s="32">
        <f t="shared" si="24"/>
        <v>93.927227170877615</v>
      </c>
      <c r="I105" s="32">
        <f t="shared" si="24"/>
        <v>104.99998531057844</v>
      </c>
      <c r="J105" s="32">
        <f t="shared" si="24"/>
        <v>105.200055959709</v>
      </c>
      <c r="K105" s="32">
        <f t="shared" si="24"/>
        <v>105.49995345558997</v>
      </c>
      <c r="L105" s="32">
        <f t="shared" si="24"/>
        <v>100</v>
      </c>
      <c r="N105" s="110"/>
    </row>
    <row r="106" spans="1:22" s="22" customFormat="1" ht="15" customHeight="1">
      <c r="A106" s="26">
        <v>300980</v>
      </c>
      <c r="B106" s="102"/>
      <c r="C106" s="102"/>
      <c r="D106" s="25"/>
      <c r="E106" s="25"/>
      <c r="F106" s="73"/>
      <c r="G106" s="73"/>
      <c r="H106" s="73"/>
      <c r="I106" s="73"/>
      <c r="J106" s="73"/>
      <c r="K106" s="73"/>
      <c r="L106" s="73"/>
      <c r="N106" s="113"/>
      <c r="O106" s="113"/>
      <c r="P106" s="113"/>
      <c r="Q106" s="113"/>
      <c r="R106" s="113"/>
      <c r="S106" s="113"/>
      <c r="T106" s="113"/>
      <c r="U106" s="113"/>
      <c r="V106" s="113"/>
    </row>
    <row r="107" spans="1:22" s="22" customFormat="1" ht="31.5">
      <c r="A107" s="26">
        <v>300990</v>
      </c>
      <c r="B107" s="26" t="e">
        <f>VALUE(CONCATENATE($A$2,$C$4,C107))</f>
        <v>#N/A</v>
      </c>
      <c r="C107" s="26">
        <v>700000</v>
      </c>
      <c r="D107" s="74" t="s">
        <v>45</v>
      </c>
      <c r="E107" s="24" t="s">
        <v>16</v>
      </c>
      <c r="F107" s="108">
        <f t="shared" ref="F107:L107" si="25">F153+F198</f>
        <v>11698.300000000001</v>
      </c>
      <c r="G107" s="108">
        <f t="shared" si="25"/>
        <v>10548.141</v>
      </c>
      <c r="H107" s="108">
        <f t="shared" si="25"/>
        <v>12169.817999999999</v>
      </c>
      <c r="I107" s="108">
        <f t="shared" si="25"/>
        <v>12926.369999999999</v>
      </c>
      <c r="J107" s="108">
        <f t="shared" si="25"/>
        <v>13321.25</v>
      </c>
      <c r="K107" s="108">
        <f t="shared" si="25"/>
        <v>13653.679999999998</v>
      </c>
      <c r="L107" s="108">
        <f t="shared" si="25"/>
        <v>14088.650000000001</v>
      </c>
      <c r="N107" s="155" t="s">
        <v>141</v>
      </c>
      <c r="O107" s="155"/>
      <c r="P107" s="155"/>
      <c r="Q107" s="155"/>
      <c r="R107" s="155"/>
      <c r="S107" s="155"/>
      <c r="T107" s="155"/>
      <c r="U107" s="155"/>
      <c r="V107" s="155"/>
    </row>
    <row r="108" spans="1:22" s="22" customFormat="1" ht="31.5">
      <c r="A108" s="26">
        <v>301000</v>
      </c>
      <c r="B108" s="41" t="e">
        <f>VALUE(CONCATENATE($A$2,$C$4,C108))</f>
        <v>#N/A</v>
      </c>
      <c r="C108" s="26">
        <v>900000</v>
      </c>
      <c r="D108" s="29" t="s">
        <v>117</v>
      </c>
      <c r="E108" s="30" t="s">
        <v>43</v>
      </c>
      <c r="F108" s="40"/>
      <c r="G108" s="32">
        <f t="shared" ref="G108:L108" si="26">IF(F107=0,0,G107/F107*100)</f>
        <v>90.168152637562713</v>
      </c>
      <c r="H108" s="32">
        <f t="shared" si="26"/>
        <v>115.37405501121003</v>
      </c>
      <c r="I108" s="32">
        <f t="shared" si="26"/>
        <v>106.21662542529396</v>
      </c>
      <c r="J108" s="32">
        <f t="shared" si="26"/>
        <v>103.05484060877109</v>
      </c>
      <c r="K108" s="32">
        <f t="shared" si="26"/>
        <v>102.49548653467204</v>
      </c>
      <c r="L108" s="32">
        <f t="shared" si="26"/>
        <v>103.18573454189641</v>
      </c>
      <c r="N108" s="110"/>
    </row>
    <row r="109" spans="1:22" s="22" customFormat="1" ht="47.25">
      <c r="A109" s="26">
        <v>301010</v>
      </c>
      <c r="B109" s="26"/>
      <c r="C109" s="26"/>
      <c r="D109" s="75" t="s">
        <v>118</v>
      </c>
      <c r="E109" s="60" t="s">
        <v>43</v>
      </c>
      <c r="F109" s="124" t="e">
        <f t="shared" ref="F109:L109" si="27">VLOOKUP(VALUE(CONCATENATE($A$2,$C$4,$C58)),$B$1:$L$1000,MATCH(F$6,$B$6:$L$6,0),0)</f>
        <v>#N/A</v>
      </c>
      <c r="G109" s="124" t="e">
        <f t="shared" si="27"/>
        <v>#N/A</v>
      </c>
      <c r="H109" s="124" t="e">
        <f t="shared" si="27"/>
        <v>#N/A</v>
      </c>
      <c r="I109" s="124" t="e">
        <f t="shared" si="27"/>
        <v>#N/A</v>
      </c>
      <c r="J109" s="124" t="e">
        <f t="shared" si="27"/>
        <v>#N/A</v>
      </c>
      <c r="K109" s="124" t="e">
        <f t="shared" si="27"/>
        <v>#N/A</v>
      </c>
      <c r="L109" s="124" t="e">
        <f t="shared" si="27"/>
        <v>#N/A</v>
      </c>
      <c r="N109" s="110"/>
    </row>
    <row r="110" spans="1:22" s="22" customFormat="1" ht="63">
      <c r="A110" s="26">
        <v>301020</v>
      </c>
      <c r="B110" s="26" t="e">
        <f>VALUE(CONCATENATE($A$2,$C$4,C110))</f>
        <v>#N/A</v>
      </c>
      <c r="C110" s="26">
        <v>130000</v>
      </c>
      <c r="D110" s="75" t="s">
        <v>120</v>
      </c>
      <c r="E110" s="60" t="s">
        <v>43</v>
      </c>
      <c r="F110" s="107" t="e">
        <f t="shared" ref="F110:L110" si="28">IF(F109=0,0,F108/F109)</f>
        <v>#N/A</v>
      </c>
      <c r="G110" s="107" t="e">
        <f t="shared" si="28"/>
        <v>#N/A</v>
      </c>
      <c r="H110" s="107" t="e">
        <f t="shared" si="28"/>
        <v>#N/A</v>
      </c>
      <c r="I110" s="107" t="e">
        <f t="shared" si="28"/>
        <v>#N/A</v>
      </c>
      <c r="J110" s="107" t="e">
        <f t="shared" si="28"/>
        <v>#N/A</v>
      </c>
      <c r="K110" s="107" t="e">
        <f t="shared" si="28"/>
        <v>#N/A</v>
      </c>
      <c r="L110" s="107" t="e">
        <f t="shared" si="28"/>
        <v>#N/A</v>
      </c>
      <c r="N110" s="110"/>
    </row>
    <row r="111" spans="1:22" s="22" customFormat="1" ht="100.5" customHeight="1">
      <c r="A111" s="26">
        <v>301030</v>
      </c>
      <c r="B111" s="102"/>
      <c r="C111" s="102"/>
      <c r="D111" s="33" t="s">
        <v>151</v>
      </c>
      <c r="E111" s="24"/>
      <c r="F111" s="120">
        <f t="shared" ref="F111:L111" si="29">F107-(F113+F117+F121+F125+F129+F133+F137+F141+F145+F149)</f>
        <v>0</v>
      </c>
      <c r="G111" s="120">
        <f t="shared" si="29"/>
        <v>0</v>
      </c>
      <c r="H111" s="120">
        <f t="shared" si="29"/>
        <v>0</v>
      </c>
      <c r="I111" s="120">
        <f t="shared" si="29"/>
        <v>0</v>
      </c>
      <c r="J111" s="120">
        <f t="shared" si="29"/>
        <v>0</v>
      </c>
      <c r="K111" s="120">
        <f t="shared" si="29"/>
        <v>0</v>
      </c>
      <c r="L111" s="120">
        <f t="shared" si="29"/>
        <v>0</v>
      </c>
      <c r="N111" s="121" t="s">
        <v>152</v>
      </c>
    </row>
    <row r="112" spans="1:22" s="22" customFormat="1" ht="15.75">
      <c r="A112" s="26">
        <v>301040</v>
      </c>
      <c r="B112" s="103"/>
      <c r="C112" s="103"/>
      <c r="D112" s="74" t="s">
        <v>6</v>
      </c>
      <c r="E112" s="24"/>
      <c r="F112" s="35"/>
      <c r="G112" s="35"/>
      <c r="H112" s="35"/>
      <c r="I112" s="35"/>
      <c r="J112" s="35"/>
      <c r="K112" s="35"/>
      <c r="L112" s="35"/>
      <c r="N112" s="155" t="s">
        <v>135</v>
      </c>
      <c r="O112" s="155"/>
      <c r="P112" s="155"/>
      <c r="Q112" s="155"/>
      <c r="R112" s="155"/>
      <c r="S112" s="155"/>
      <c r="T112" s="155"/>
      <c r="U112" s="155"/>
      <c r="V112" s="155"/>
    </row>
    <row r="113" spans="1:22" s="22" customFormat="1" ht="15.75">
      <c r="A113" s="26">
        <v>301050</v>
      </c>
      <c r="B113" s="26" t="e">
        <f>VALUE(CONCATENATE($A$2,$C$4,C113))</f>
        <v>#N/A</v>
      </c>
      <c r="C113" s="26">
        <v>700001</v>
      </c>
      <c r="D113" s="34" t="s">
        <v>17</v>
      </c>
      <c r="E113" s="24" t="s">
        <v>16</v>
      </c>
      <c r="F113" s="35">
        <f>F158+F203</f>
        <v>5.3</v>
      </c>
      <c r="G113" s="35">
        <f t="shared" ref="G113:L113" si="30">G158+G203</f>
        <v>5.9409999999999998</v>
      </c>
      <c r="H113" s="35">
        <f t="shared" si="30"/>
        <v>0</v>
      </c>
      <c r="I113" s="35">
        <f t="shared" si="30"/>
        <v>0</v>
      </c>
      <c r="J113" s="35">
        <f t="shared" si="30"/>
        <v>0</v>
      </c>
      <c r="K113" s="35">
        <f t="shared" si="30"/>
        <v>0</v>
      </c>
      <c r="L113" s="35">
        <f t="shared" si="30"/>
        <v>0</v>
      </c>
      <c r="N113" s="155"/>
      <c r="O113" s="155"/>
      <c r="P113" s="155"/>
      <c r="Q113" s="155"/>
      <c r="R113" s="155"/>
      <c r="S113" s="155"/>
      <c r="T113" s="155"/>
      <c r="U113" s="155"/>
      <c r="V113" s="155"/>
    </row>
    <row r="114" spans="1:22" s="22" customFormat="1" ht="31.5">
      <c r="A114" s="26">
        <v>301060</v>
      </c>
      <c r="B114" s="26" t="e">
        <f>VALUE(CONCATENATE($A$2,$C$4,C114))</f>
        <v>#N/A</v>
      </c>
      <c r="C114" s="26">
        <v>800001</v>
      </c>
      <c r="D114" s="34" t="s">
        <v>19</v>
      </c>
      <c r="E114" s="24" t="s">
        <v>20</v>
      </c>
      <c r="F114" s="40"/>
      <c r="G114" s="40"/>
      <c r="H114" s="40"/>
      <c r="I114" s="40"/>
      <c r="J114" s="40"/>
      <c r="K114" s="40"/>
      <c r="L114" s="40"/>
      <c r="N114" s="110"/>
    </row>
    <row r="115" spans="1:22" s="22" customFormat="1" ht="31.5">
      <c r="A115" s="26">
        <v>301070</v>
      </c>
      <c r="B115" s="41" t="e">
        <f>VALUE(CONCATENATE($A$2,$C$4,C115))</f>
        <v>#N/A</v>
      </c>
      <c r="C115" s="41">
        <v>900001</v>
      </c>
      <c r="D115" s="76" t="s">
        <v>21</v>
      </c>
      <c r="E115" s="30" t="s">
        <v>20</v>
      </c>
      <c r="F115" s="31"/>
      <c r="G115" s="32">
        <f t="shared" ref="G115:L115" si="31">IF(F113=0,0,G113/F113/IF(G114&lt;&gt;0,G114,100)*10000)</f>
        <v>112.0943396226415</v>
      </c>
      <c r="H115" s="32">
        <f t="shared" si="31"/>
        <v>0</v>
      </c>
      <c r="I115" s="32">
        <f t="shared" si="31"/>
        <v>0</v>
      </c>
      <c r="J115" s="32">
        <f t="shared" si="31"/>
        <v>0</v>
      </c>
      <c r="K115" s="32">
        <f t="shared" si="31"/>
        <v>0</v>
      </c>
      <c r="L115" s="32">
        <f t="shared" si="31"/>
        <v>0</v>
      </c>
      <c r="N115" s="110"/>
    </row>
    <row r="116" spans="1:22" s="22" customFormat="1" ht="15.75">
      <c r="A116" s="26">
        <v>301080</v>
      </c>
      <c r="B116" s="103"/>
      <c r="C116" s="103"/>
      <c r="D116" s="74" t="s">
        <v>7</v>
      </c>
      <c r="E116" s="77"/>
      <c r="F116" s="35"/>
      <c r="G116" s="36"/>
      <c r="H116" s="36"/>
      <c r="I116" s="36"/>
      <c r="J116" s="36"/>
      <c r="K116" s="36"/>
      <c r="L116" s="36"/>
      <c r="N116" s="110"/>
    </row>
    <row r="117" spans="1:22" s="22" customFormat="1" ht="15.75">
      <c r="A117" s="26">
        <v>301090</v>
      </c>
      <c r="B117" s="26" t="e">
        <f>VALUE(CONCATENATE($A$2,$C$4,C117))</f>
        <v>#N/A</v>
      </c>
      <c r="C117" s="26">
        <v>700002</v>
      </c>
      <c r="D117" s="34" t="s">
        <v>17</v>
      </c>
      <c r="E117" s="24" t="s">
        <v>16</v>
      </c>
      <c r="F117" s="35">
        <f t="shared" ref="F117:L117" si="32">F162+F207</f>
        <v>2428.9</v>
      </c>
      <c r="G117" s="35">
        <f t="shared" si="32"/>
        <v>2401.7000000000003</v>
      </c>
      <c r="H117" s="35">
        <f t="shared" si="32"/>
        <v>2590.1999999999998</v>
      </c>
      <c r="I117" s="35">
        <f t="shared" si="32"/>
        <v>2896</v>
      </c>
      <c r="J117" s="35">
        <f t="shared" si="32"/>
        <v>2951.5</v>
      </c>
      <c r="K117" s="35">
        <f t="shared" si="32"/>
        <v>3026.5</v>
      </c>
      <c r="L117" s="35">
        <f t="shared" si="32"/>
        <v>3118.4</v>
      </c>
      <c r="N117" s="110"/>
    </row>
    <row r="118" spans="1:22" s="22" customFormat="1" ht="31.5">
      <c r="A118" s="26">
        <v>301100</v>
      </c>
      <c r="B118" s="26" t="e">
        <f>VALUE(CONCATENATE($A$2,$C$4,C118))</f>
        <v>#N/A</v>
      </c>
      <c r="C118" s="26">
        <v>800002</v>
      </c>
      <c r="D118" s="34" t="s">
        <v>19</v>
      </c>
      <c r="E118" s="24" t="s">
        <v>20</v>
      </c>
      <c r="F118" s="40"/>
      <c r="G118" s="40"/>
      <c r="H118" s="40"/>
      <c r="I118" s="40"/>
      <c r="J118" s="40"/>
      <c r="K118" s="40"/>
      <c r="L118" s="40"/>
      <c r="N118" s="110"/>
    </row>
    <row r="119" spans="1:22" s="22" customFormat="1" ht="31.5">
      <c r="A119" s="26">
        <v>301110</v>
      </c>
      <c r="B119" s="41" t="e">
        <f>VALUE(CONCATENATE($A$2,$C$4,C119))</f>
        <v>#N/A</v>
      </c>
      <c r="C119" s="41">
        <v>900002</v>
      </c>
      <c r="D119" s="76" t="s">
        <v>21</v>
      </c>
      <c r="E119" s="30" t="s">
        <v>20</v>
      </c>
      <c r="F119" s="31"/>
      <c r="G119" s="32">
        <f t="shared" ref="G119:L119" si="33">IF(F117=0,0,G117/F117/IF(G118&lt;&gt;0,G118,100)*10000)</f>
        <v>98.880151508913499</v>
      </c>
      <c r="H119" s="32">
        <f t="shared" si="33"/>
        <v>107.84860723654077</v>
      </c>
      <c r="I119" s="32">
        <f t="shared" si="33"/>
        <v>111.80603814377268</v>
      </c>
      <c r="J119" s="32">
        <f t="shared" si="33"/>
        <v>101.91643646408838</v>
      </c>
      <c r="K119" s="32">
        <f t="shared" si="33"/>
        <v>102.54108080636964</v>
      </c>
      <c r="L119" s="32">
        <f t="shared" si="33"/>
        <v>103.03651082108046</v>
      </c>
      <c r="N119" s="110"/>
    </row>
    <row r="120" spans="1:22" s="22" customFormat="1" ht="47.25">
      <c r="A120" s="26">
        <v>301120</v>
      </c>
      <c r="B120" s="103"/>
      <c r="C120" s="103"/>
      <c r="D120" s="74" t="s">
        <v>34</v>
      </c>
      <c r="E120" s="24"/>
      <c r="F120" s="35"/>
      <c r="G120" s="36"/>
      <c r="H120" s="36"/>
      <c r="I120" s="36"/>
      <c r="J120" s="36"/>
      <c r="K120" s="36"/>
      <c r="L120" s="36"/>
      <c r="N120" s="110"/>
    </row>
    <row r="121" spans="1:22" s="22" customFormat="1" ht="15.75">
      <c r="A121" s="26">
        <v>301130</v>
      </c>
      <c r="B121" s="26" t="e">
        <f>VALUE(CONCATENATE($A$2,$C$4,C121))</f>
        <v>#N/A</v>
      </c>
      <c r="C121" s="26">
        <v>700003</v>
      </c>
      <c r="D121" s="34" t="s">
        <v>17</v>
      </c>
      <c r="E121" s="24" t="s">
        <v>16</v>
      </c>
      <c r="F121" s="35">
        <f t="shared" ref="F121:L121" si="34">F166+F211</f>
        <v>0</v>
      </c>
      <c r="G121" s="35">
        <f t="shared" si="34"/>
        <v>0</v>
      </c>
      <c r="H121" s="35">
        <f t="shared" si="34"/>
        <v>0</v>
      </c>
      <c r="I121" s="35">
        <f t="shared" si="34"/>
        <v>0</v>
      </c>
      <c r="J121" s="35">
        <f t="shared" si="34"/>
        <v>0</v>
      </c>
      <c r="K121" s="35">
        <f t="shared" si="34"/>
        <v>0</v>
      </c>
      <c r="L121" s="35">
        <f t="shared" si="34"/>
        <v>0</v>
      </c>
      <c r="N121" s="110"/>
    </row>
    <row r="122" spans="1:22" s="22" customFormat="1" ht="31.5">
      <c r="A122" s="26">
        <v>301140</v>
      </c>
      <c r="B122" s="26" t="e">
        <f>VALUE(CONCATENATE($A$2,$C$4,C122))</f>
        <v>#N/A</v>
      </c>
      <c r="C122" s="26">
        <v>800003</v>
      </c>
      <c r="D122" s="34" t="s">
        <v>19</v>
      </c>
      <c r="E122" s="24" t="s">
        <v>20</v>
      </c>
      <c r="F122" s="40"/>
      <c r="G122" s="40"/>
      <c r="H122" s="40"/>
      <c r="I122" s="40"/>
      <c r="J122" s="40"/>
      <c r="K122" s="40"/>
      <c r="L122" s="40"/>
      <c r="N122" s="110"/>
    </row>
    <row r="123" spans="1:22" s="22" customFormat="1" ht="31.5">
      <c r="A123" s="26">
        <v>301150</v>
      </c>
      <c r="B123" s="41" t="e">
        <f>VALUE(CONCATENATE($A$2,$C$4,C123))</f>
        <v>#N/A</v>
      </c>
      <c r="C123" s="41">
        <v>900003</v>
      </c>
      <c r="D123" s="76" t="s">
        <v>21</v>
      </c>
      <c r="E123" s="30" t="s">
        <v>20</v>
      </c>
      <c r="F123" s="31"/>
      <c r="G123" s="32">
        <f t="shared" ref="G123:L123" si="35">IF(F121=0,0,G121/F121/IF(G122&lt;&gt;0,G122,100)*10000)</f>
        <v>0</v>
      </c>
      <c r="H123" s="32">
        <f t="shared" si="35"/>
        <v>0</v>
      </c>
      <c r="I123" s="32">
        <f t="shared" si="35"/>
        <v>0</v>
      </c>
      <c r="J123" s="32">
        <f t="shared" si="35"/>
        <v>0</v>
      </c>
      <c r="K123" s="32">
        <f t="shared" si="35"/>
        <v>0</v>
      </c>
      <c r="L123" s="32">
        <f t="shared" si="35"/>
        <v>0</v>
      </c>
      <c r="N123" s="110"/>
    </row>
    <row r="124" spans="1:22" s="22" customFormat="1" ht="15.75">
      <c r="A124" s="26">
        <v>301160</v>
      </c>
      <c r="B124" s="103"/>
      <c r="C124" s="103"/>
      <c r="D124" s="27" t="s">
        <v>8</v>
      </c>
      <c r="E124" s="24"/>
      <c r="F124" s="35"/>
      <c r="G124" s="36"/>
      <c r="H124" s="36"/>
      <c r="I124" s="36"/>
      <c r="J124" s="36"/>
      <c r="K124" s="36"/>
      <c r="L124" s="36"/>
      <c r="N124" s="110"/>
    </row>
    <row r="125" spans="1:22" s="22" customFormat="1" ht="15.75">
      <c r="A125" s="26">
        <v>301170</v>
      </c>
      <c r="B125" s="26" t="e">
        <f>VALUE(CONCATENATE($A$2,$C$4,C125))</f>
        <v>#N/A</v>
      </c>
      <c r="C125" s="26">
        <v>700004</v>
      </c>
      <c r="D125" s="34" t="s">
        <v>17</v>
      </c>
      <c r="E125" s="24" t="s">
        <v>16</v>
      </c>
      <c r="F125" s="35">
        <f t="shared" ref="F125:L125" si="36">F170+F215</f>
        <v>602.5</v>
      </c>
      <c r="G125" s="35">
        <f t="shared" si="36"/>
        <v>487.9</v>
      </c>
      <c r="H125" s="35">
        <f t="shared" si="36"/>
        <v>481.7</v>
      </c>
      <c r="I125" s="35">
        <f t="shared" si="36"/>
        <v>511.9</v>
      </c>
      <c r="J125" s="35">
        <f t="shared" si="36"/>
        <v>555.9</v>
      </c>
      <c r="K125" s="35">
        <f t="shared" si="36"/>
        <v>609.9</v>
      </c>
      <c r="L125" s="35">
        <f t="shared" si="36"/>
        <v>750.2</v>
      </c>
      <c r="N125" s="110"/>
    </row>
    <row r="126" spans="1:22" s="22" customFormat="1" ht="31.5">
      <c r="A126" s="26">
        <v>301180</v>
      </c>
      <c r="B126" s="26" t="e">
        <f>VALUE(CONCATENATE($A$2,$C$4,C126))</f>
        <v>#N/A</v>
      </c>
      <c r="C126" s="26">
        <v>800004</v>
      </c>
      <c r="D126" s="34" t="s">
        <v>19</v>
      </c>
      <c r="E126" s="24" t="s">
        <v>20</v>
      </c>
      <c r="F126" s="40"/>
      <c r="G126" s="40"/>
      <c r="H126" s="40"/>
      <c r="I126" s="40"/>
      <c r="J126" s="40"/>
      <c r="K126" s="40"/>
      <c r="L126" s="40"/>
      <c r="N126" s="110"/>
    </row>
    <row r="127" spans="1:22" s="22" customFormat="1" ht="31.5">
      <c r="A127" s="26">
        <v>301190</v>
      </c>
      <c r="B127" s="41" t="e">
        <f>VALUE(CONCATENATE($A$2,$C$4,C127))</f>
        <v>#N/A</v>
      </c>
      <c r="C127" s="41">
        <v>900004</v>
      </c>
      <c r="D127" s="76" t="s">
        <v>21</v>
      </c>
      <c r="E127" s="30" t="s">
        <v>20</v>
      </c>
      <c r="F127" s="31"/>
      <c r="G127" s="32">
        <f t="shared" ref="G127:L127" si="37">IF(F125=0,0,G125/F125/IF(G126&lt;&gt;0,G126,100)*10000)</f>
        <v>80.979253112033192</v>
      </c>
      <c r="H127" s="32">
        <f t="shared" si="37"/>
        <v>98.729247796679658</v>
      </c>
      <c r="I127" s="32">
        <f t="shared" si="37"/>
        <v>106.26946232094664</v>
      </c>
      <c r="J127" s="32">
        <f t="shared" si="37"/>
        <v>108.59542879468647</v>
      </c>
      <c r="K127" s="32">
        <f t="shared" si="37"/>
        <v>109.71397733405288</v>
      </c>
      <c r="L127" s="32">
        <f t="shared" si="37"/>
        <v>123.00377111001806</v>
      </c>
      <c r="N127" s="110"/>
    </row>
    <row r="128" spans="1:22" s="22" customFormat="1" ht="31.5">
      <c r="A128" s="26">
        <v>301200</v>
      </c>
      <c r="B128" s="103"/>
      <c r="C128" s="103"/>
      <c r="D128" s="74" t="s">
        <v>33</v>
      </c>
      <c r="E128" s="24"/>
      <c r="F128" s="35"/>
      <c r="G128" s="36"/>
      <c r="H128" s="36"/>
      <c r="I128" s="36"/>
      <c r="J128" s="36"/>
      <c r="K128" s="36"/>
      <c r="L128" s="36"/>
      <c r="N128" s="110"/>
    </row>
    <row r="129" spans="1:14" s="22" customFormat="1" ht="15.75">
      <c r="A129" s="26">
        <v>301210</v>
      </c>
      <c r="B129" s="26" t="e">
        <f>VALUE(CONCATENATE($A$2,$C$4,C129))</f>
        <v>#N/A</v>
      </c>
      <c r="C129" s="26">
        <v>700005</v>
      </c>
      <c r="D129" s="34" t="s">
        <v>17</v>
      </c>
      <c r="E129" s="24" t="s">
        <v>16</v>
      </c>
      <c r="F129" s="35">
        <f t="shared" ref="F129:L129" si="38">F174+F219</f>
        <v>552.9</v>
      </c>
      <c r="G129" s="35">
        <f t="shared" si="38"/>
        <v>55.2</v>
      </c>
      <c r="H129" s="35">
        <f t="shared" si="38"/>
        <v>50.9</v>
      </c>
      <c r="I129" s="35">
        <f t="shared" si="38"/>
        <v>60.5</v>
      </c>
      <c r="J129" s="35">
        <f t="shared" si="38"/>
        <v>61</v>
      </c>
      <c r="K129" s="35">
        <f t="shared" si="38"/>
        <v>64</v>
      </c>
      <c r="L129" s="35">
        <f t="shared" si="38"/>
        <v>65</v>
      </c>
      <c r="N129" s="110"/>
    </row>
    <row r="130" spans="1:14" s="22" customFormat="1" ht="31.5">
      <c r="A130" s="26">
        <v>301220</v>
      </c>
      <c r="B130" s="26" t="e">
        <f>VALUE(CONCATENATE($A$2,$C$4,C130))</f>
        <v>#N/A</v>
      </c>
      <c r="C130" s="26">
        <v>800005</v>
      </c>
      <c r="D130" s="34" t="s">
        <v>19</v>
      </c>
      <c r="E130" s="24" t="s">
        <v>20</v>
      </c>
      <c r="F130" s="40">
        <v>105.8</v>
      </c>
      <c r="G130" s="40">
        <v>103.8</v>
      </c>
      <c r="H130" s="40">
        <v>104.7</v>
      </c>
      <c r="I130" s="40">
        <v>103.1</v>
      </c>
      <c r="J130" s="40">
        <v>103.8</v>
      </c>
      <c r="K130" s="40">
        <v>104</v>
      </c>
      <c r="L130" s="40">
        <v>104</v>
      </c>
      <c r="N130" s="110"/>
    </row>
    <row r="131" spans="1:14" s="22" customFormat="1" ht="31.5">
      <c r="A131" s="26">
        <v>301230</v>
      </c>
      <c r="B131" s="41" t="e">
        <f>VALUE(CONCATENATE($A$2,$C$4,C131))</f>
        <v>#N/A</v>
      </c>
      <c r="C131" s="41">
        <v>900005</v>
      </c>
      <c r="D131" s="76" t="s">
        <v>21</v>
      </c>
      <c r="E131" s="30" t="s">
        <v>20</v>
      </c>
      <c r="F131" s="31"/>
      <c r="G131" s="32">
        <f t="shared" ref="G131:L131" si="39">IF(F129=0,0,G129/F129/IF(G130&lt;&gt;0,G130,100)*10000)</f>
        <v>9.6182294721369317</v>
      </c>
      <c r="H131" s="32">
        <f t="shared" si="39"/>
        <v>88.070816549700311</v>
      </c>
      <c r="I131" s="32">
        <f t="shared" si="39"/>
        <v>115.28662541755673</v>
      </c>
      <c r="J131" s="32">
        <f t="shared" si="39"/>
        <v>97.135304702304168</v>
      </c>
      <c r="K131" s="32">
        <f t="shared" si="39"/>
        <v>100.88272383354351</v>
      </c>
      <c r="L131" s="32">
        <f t="shared" si="39"/>
        <v>97.65625</v>
      </c>
      <c r="N131" s="110"/>
    </row>
    <row r="132" spans="1:14" s="22" customFormat="1" ht="15.75">
      <c r="A132" s="26">
        <v>301240</v>
      </c>
      <c r="B132" s="103"/>
      <c r="C132" s="103"/>
      <c r="D132" s="74" t="s">
        <v>35</v>
      </c>
      <c r="E132" s="23"/>
      <c r="F132" s="36"/>
      <c r="G132" s="36"/>
      <c r="H132" s="36"/>
      <c r="I132" s="36"/>
      <c r="J132" s="36"/>
      <c r="K132" s="36"/>
      <c r="L132" s="36"/>
      <c r="N132" s="110"/>
    </row>
    <row r="133" spans="1:14" s="22" customFormat="1" ht="15.75">
      <c r="A133" s="26">
        <v>301250</v>
      </c>
      <c r="B133" s="26" t="e">
        <f>VALUE(CONCATENATE($A$2,$C$4,C133))</f>
        <v>#N/A</v>
      </c>
      <c r="C133" s="26">
        <v>700006</v>
      </c>
      <c r="D133" s="34" t="s">
        <v>17</v>
      </c>
      <c r="E133" s="24" t="s">
        <v>16</v>
      </c>
      <c r="F133" s="35">
        <f t="shared" ref="F133:L133" si="40">F178+F223</f>
        <v>664.4</v>
      </c>
      <c r="G133" s="35">
        <f t="shared" si="40"/>
        <v>541</v>
      </c>
      <c r="H133" s="35">
        <f t="shared" si="40"/>
        <v>566.14700000000005</v>
      </c>
      <c r="I133" s="35">
        <f t="shared" si="40"/>
        <v>600</v>
      </c>
      <c r="J133" s="35">
        <f t="shared" si="40"/>
        <v>637.80000000000007</v>
      </c>
      <c r="K133" s="35">
        <f t="shared" si="40"/>
        <v>677.25</v>
      </c>
      <c r="L133" s="35">
        <f t="shared" si="40"/>
        <v>680.3</v>
      </c>
      <c r="N133" s="110"/>
    </row>
    <row r="134" spans="1:14" s="22" customFormat="1" ht="31.5">
      <c r="A134" s="26">
        <v>301260</v>
      </c>
      <c r="B134" s="26" t="e">
        <f>VALUE(CONCATENATE($A$2,$C$4,C134))</f>
        <v>#N/A</v>
      </c>
      <c r="C134" s="26">
        <v>800006</v>
      </c>
      <c r="D134" s="34" t="s">
        <v>19</v>
      </c>
      <c r="E134" s="24" t="s">
        <v>20</v>
      </c>
      <c r="F134" s="40"/>
      <c r="G134" s="40"/>
      <c r="H134" s="40"/>
      <c r="I134" s="40"/>
      <c r="J134" s="40"/>
      <c r="K134" s="40"/>
      <c r="L134" s="40"/>
      <c r="N134" s="110"/>
    </row>
    <row r="135" spans="1:14" s="22" customFormat="1" ht="31.5">
      <c r="A135" s="26">
        <v>301270</v>
      </c>
      <c r="B135" s="41" t="e">
        <f>VALUE(CONCATENATE($A$2,$C$4,C135))</f>
        <v>#N/A</v>
      </c>
      <c r="C135" s="41">
        <v>900006</v>
      </c>
      <c r="D135" s="76" t="s">
        <v>21</v>
      </c>
      <c r="E135" s="30" t="s">
        <v>20</v>
      </c>
      <c r="F135" s="31"/>
      <c r="G135" s="32">
        <f t="shared" ref="G135:L135" si="41">IF(F133=0,0,G133/F133/IF(G134&lt;&gt;0,G134,100)*10000)</f>
        <v>81.426851294400976</v>
      </c>
      <c r="H135" s="32">
        <f t="shared" si="41"/>
        <v>104.64824399260631</v>
      </c>
      <c r="I135" s="32">
        <f t="shared" si="41"/>
        <v>105.97954241566237</v>
      </c>
      <c r="J135" s="32">
        <f t="shared" si="41"/>
        <v>106.30000000000003</v>
      </c>
      <c r="K135" s="32">
        <f t="shared" si="41"/>
        <v>106.18532455315143</v>
      </c>
      <c r="L135" s="32">
        <f t="shared" si="41"/>
        <v>100.45035068290882</v>
      </c>
      <c r="N135" s="110"/>
    </row>
    <row r="136" spans="1:14" s="22" customFormat="1" ht="31.5">
      <c r="A136" s="26">
        <v>301280</v>
      </c>
      <c r="B136" s="103"/>
      <c r="C136" s="103"/>
      <c r="D136" s="74" t="s">
        <v>37</v>
      </c>
      <c r="E136" s="24"/>
      <c r="F136" s="35"/>
      <c r="G136" s="36"/>
      <c r="H136" s="36"/>
      <c r="I136" s="36"/>
      <c r="J136" s="36"/>
      <c r="K136" s="36"/>
      <c r="L136" s="36"/>
      <c r="N136" s="110"/>
    </row>
    <row r="137" spans="1:14" s="22" customFormat="1" ht="15.75">
      <c r="A137" s="26">
        <v>301290</v>
      </c>
      <c r="B137" s="26" t="e">
        <f>VALUE(CONCATENATE($A$2,$C$4,C137))</f>
        <v>#N/A</v>
      </c>
      <c r="C137" s="26">
        <v>700007</v>
      </c>
      <c r="D137" s="34" t="s">
        <v>17</v>
      </c>
      <c r="E137" s="24" t="s">
        <v>16</v>
      </c>
      <c r="F137" s="35">
        <f t="shared" ref="F137:L137" si="42">F182+F227</f>
        <v>53.2</v>
      </c>
      <c r="G137" s="35">
        <f t="shared" si="42"/>
        <v>17.8</v>
      </c>
      <c r="H137" s="35">
        <f t="shared" si="42"/>
        <v>18.77</v>
      </c>
      <c r="I137" s="35">
        <f t="shared" si="42"/>
        <v>21.27</v>
      </c>
      <c r="J137" s="35">
        <f t="shared" si="42"/>
        <v>24.11</v>
      </c>
      <c r="K137" s="35">
        <f t="shared" si="42"/>
        <v>27.23</v>
      </c>
      <c r="L137" s="35">
        <f t="shared" si="42"/>
        <v>30.89</v>
      </c>
      <c r="N137" s="110"/>
    </row>
    <row r="138" spans="1:14" s="22" customFormat="1" ht="31.5">
      <c r="A138" s="26">
        <v>301300</v>
      </c>
      <c r="B138" s="26" t="e">
        <f>VALUE(CONCATENATE($A$2,$C$4,C138))</f>
        <v>#N/A</v>
      </c>
      <c r="C138" s="26">
        <v>800007</v>
      </c>
      <c r="D138" s="34" t="s">
        <v>19</v>
      </c>
      <c r="E138" s="24" t="s">
        <v>20</v>
      </c>
      <c r="F138" s="40"/>
      <c r="G138" s="40"/>
      <c r="H138" s="40"/>
      <c r="I138" s="40"/>
      <c r="J138" s="40"/>
      <c r="K138" s="40"/>
      <c r="L138" s="40"/>
      <c r="N138" s="110"/>
    </row>
    <row r="139" spans="1:14" s="22" customFormat="1" ht="31.5">
      <c r="A139" s="26">
        <v>301310</v>
      </c>
      <c r="B139" s="41" t="e">
        <f>VALUE(CONCATENATE($A$2,$C$4,C139))</f>
        <v>#N/A</v>
      </c>
      <c r="C139" s="41">
        <v>900007</v>
      </c>
      <c r="D139" s="76" t="s">
        <v>21</v>
      </c>
      <c r="E139" s="30" t="s">
        <v>20</v>
      </c>
      <c r="F139" s="31"/>
      <c r="G139" s="32">
        <f t="shared" ref="G139:L139" si="43">IF(F137=0,0,G137/F137/IF(G138&lt;&gt;0,G138,100)*10000)</f>
        <v>33.458646616541358</v>
      </c>
      <c r="H139" s="32">
        <f t="shared" si="43"/>
        <v>105.44943820224719</v>
      </c>
      <c r="I139" s="32">
        <f t="shared" si="43"/>
        <v>113.319126265317</v>
      </c>
      <c r="J139" s="32">
        <f t="shared" si="43"/>
        <v>113.35213916314058</v>
      </c>
      <c r="K139" s="32">
        <f t="shared" si="43"/>
        <v>112.94068851099131</v>
      </c>
      <c r="L139" s="32">
        <f t="shared" si="43"/>
        <v>113.44105765699598</v>
      </c>
      <c r="N139" s="110"/>
    </row>
    <row r="140" spans="1:14" s="22" customFormat="1" ht="31.5">
      <c r="A140" s="26">
        <v>301320</v>
      </c>
      <c r="B140" s="103"/>
      <c r="C140" s="103"/>
      <c r="D140" s="74" t="s">
        <v>30</v>
      </c>
      <c r="E140" s="23"/>
      <c r="F140" s="36"/>
      <c r="G140" s="36"/>
      <c r="H140" s="36"/>
      <c r="I140" s="36"/>
      <c r="J140" s="36"/>
      <c r="K140" s="36"/>
      <c r="L140" s="36"/>
      <c r="N140" s="110"/>
    </row>
    <row r="141" spans="1:14" s="22" customFormat="1" ht="15.75">
      <c r="A141" s="26">
        <v>301330</v>
      </c>
      <c r="B141" s="26" t="e">
        <f>VALUE(CONCATENATE($A$2,$C$4,C141))</f>
        <v>#N/A</v>
      </c>
      <c r="C141" s="26">
        <v>700008</v>
      </c>
      <c r="D141" s="34" t="s">
        <v>17</v>
      </c>
      <c r="E141" s="24" t="s">
        <v>16</v>
      </c>
      <c r="F141" s="35">
        <f t="shared" ref="F141:L141" si="44">F186+F231</f>
        <v>6830.5</v>
      </c>
      <c r="G141" s="35">
        <f t="shared" si="44"/>
        <v>6672.5</v>
      </c>
      <c r="H141" s="35">
        <f t="shared" si="44"/>
        <v>8052.7</v>
      </c>
      <c r="I141" s="35">
        <f t="shared" si="44"/>
        <v>8407.7000000000007</v>
      </c>
      <c r="J141" s="35">
        <f t="shared" si="44"/>
        <v>8604.1</v>
      </c>
      <c r="K141" s="35">
        <f t="shared" si="44"/>
        <v>8750.7999999999993</v>
      </c>
      <c r="L141" s="35">
        <f t="shared" si="44"/>
        <v>8923</v>
      </c>
      <c r="N141" s="110"/>
    </row>
    <row r="142" spans="1:14" s="22" customFormat="1" ht="31.5">
      <c r="A142" s="26">
        <v>301340</v>
      </c>
      <c r="B142" s="26" t="e">
        <f>VALUE(CONCATENATE($A$2,$C$4,C142))</f>
        <v>#N/A</v>
      </c>
      <c r="C142" s="26">
        <v>800008</v>
      </c>
      <c r="D142" s="34" t="s">
        <v>19</v>
      </c>
      <c r="E142" s="24" t="s">
        <v>20</v>
      </c>
      <c r="F142" s="40"/>
      <c r="G142" s="40">
        <v>104</v>
      </c>
      <c r="H142" s="40">
        <v>107.7</v>
      </c>
      <c r="I142" s="40">
        <v>118.7</v>
      </c>
      <c r="J142" s="40">
        <v>110.2</v>
      </c>
      <c r="K142" s="40">
        <v>105</v>
      </c>
      <c r="L142" s="40">
        <v>104.2</v>
      </c>
      <c r="N142" s="110"/>
    </row>
    <row r="143" spans="1:14" s="22" customFormat="1" ht="31.5">
      <c r="A143" s="26">
        <v>301350</v>
      </c>
      <c r="B143" s="41" t="e">
        <f>VALUE(CONCATENATE($A$2,$C$4,C143))</f>
        <v>#N/A</v>
      </c>
      <c r="C143" s="41">
        <v>900008</v>
      </c>
      <c r="D143" s="76" t="s">
        <v>21</v>
      </c>
      <c r="E143" s="30" t="s">
        <v>20</v>
      </c>
      <c r="F143" s="31"/>
      <c r="G143" s="32">
        <f t="shared" ref="G143:L143" si="45">IF(F141=0,0,G141/F141/IF(G142&lt;&gt;0,G142,100)*10000)</f>
        <v>93.929659389728215</v>
      </c>
      <c r="H143" s="32">
        <f t="shared" si="45"/>
        <v>112.05654662198431</v>
      </c>
      <c r="I143" s="32">
        <f t="shared" si="45"/>
        <v>87.959948841220751</v>
      </c>
      <c r="J143" s="32">
        <f t="shared" si="45"/>
        <v>92.863842057148062</v>
      </c>
      <c r="K143" s="32">
        <f t="shared" si="45"/>
        <v>96.861905813452154</v>
      </c>
      <c r="L143" s="32">
        <f t="shared" si="45"/>
        <v>97.857792787927835</v>
      </c>
      <c r="N143" s="110"/>
    </row>
    <row r="144" spans="1:14" s="22" customFormat="1" ht="31.5">
      <c r="A144" s="26">
        <v>301360</v>
      </c>
      <c r="B144" s="103"/>
      <c r="C144" s="103"/>
      <c r="D144" s="74" t="s">
        <v>31</v>
      </c>
      <c r="E144" s="24"/>
      <c r="F144" s="35"/>
      <c r="G144" s="36"/>
      <c r="H144" s="36"/>
      <c r="I144" s="36"/>
      <c r="J144" s="36"/>
      <c r="K144" s="36"/>
      <c r="L144" s="36"/>
      <c r="N144" s="110"/>
    </row>
    <row r="145" spans="1:23" s="22" customFormat="1" ht="15.75">
      <c r="A145" s="26">
        <v>301370</v>
      </c>
      <c r="B145" s="26" t="e">
        <f>VALUE(CONCATENATE($A$2,$C$4,C145))</f>
        <v>#N/A</v>
      </c>
      <c r="C145" s="26">
        <v>700009</v>
      </c>
      <c r="D145" s="34" t="s">
        <v>17</v>
      </c>
      <c r="E145" s="24" t="s">
        <v>16</v>
      </c>
      <c r="F145" s="35">
        <f t="shared" ref="F145:L145" si="46">F190+F235</f>
        <v>102.9</v>
      </c>
      <c r="G145" s="35">
        <f t="shared" si="46"/>
        <v>116.1</v>
      </c>
      <c r="H145" s="35">
        <f t="shared" si="46"/>
        <v>123.70099999999999</v>
      </c>
      <c r="I145" s="35">
        <f t="shared" si="46"/>
        <v>129</v>
      </c>
      <c r="J145" s="35">
        <f t="shared" si="46"/>
        <v>136.84</v>
      </c>
      <c r="K145" s="35">
        <f t="shared" si="46"/>
        <v>148</v>
      </c>
      <c r="L145" s="35">
        <f t="shared" si="46"/>
        <v>160.86000000000001</v>
      </c>
      <c r="N145" s="110"/>
    </row>
    <row r="146" spans="1:23" s="22" customFormat="1" ht="31.5">
      <c r="A146" s="26">
        <v>301380</v>
      </c>
      <c r="B146" s="26" t="e">
        <f>VALUE(CONCATENATE($A$2,$C$4,C146))</f>
        <v>#N/A</v>
      </c>
      <c r="C146" s="26">
        <v>800009</v>
      </c>
      <c r="D146" s="34" t="s">
        <v>19</v>
      </c>
      <c r="E146" s="24" t="s">
        <v>20</v>
      </c>
      <c r="F146" s="40"/>
      <c r="G146" s="40"/>
      <c r="H146" s="40"/>
      <c r="I146" s="40"/>
      <c r="J146" s="40"/>
      <c r="K146" s="40"/>
      <c r="L146" s="40"/>
      <c r="N146" s="110"/>
    </row>
    <row r="147" spans="1:23" s="22" customFormat="1" ht="31.5">
      <c r="A147" s="26">
        <v>301390</v>
      </c>
      <c r="B147" s="41" t="e">
        <f>VALUE(CONCATENATE($A$2,$C$4,C147))</f>
        <v>#N/A</v>
      </c>
      <c r="C147" s="41">
        <v>900009</v>
      </c>
      <c r="D147" s="76" t="s">
        <v>21</v>
      </c>
      <c r="E147" s="30" t="s">
        <v>20</v>
      </c>
      <c r="F147" s="31"/>
      <c r="G147" s="32">
        <f t="shared" ref="G147:L147" si="47">IF(F145=0,0,G145/F145/IF(G146&lt;&gt;0,G146,100)*10000)</f>
        <v>112.82798833819241</v>
      </c>
      <c r="H147" s="32">
        <f t="shared" si="47"/>
        <v>106.54694229112835</v>
      </c>
      <c r="I147" s="32">
        <f t="shared" si="47"/>
        <v>104.28371638062747</v>
      </c>
      <c r="J147" s="32">
        <f t="shared" si="47"/>
        <v>106.07751937984496</v>
      </c>
      <c r="K147" s="32">
        <f t="shared" si="47"/>
        <v>108.15551008477054</v>
      </c>
      <c r="L147" s="32">
        <f t="shared" si="47"/>
        <v>108.68918918918921</v>
      </c>
      <c r="N147" s="110"/>
    </row>
    <row r="148" spans="1:23" s="22" customFormat="1" ht="15.75">
      <c r="A148" s="26">
        <v>301400</v>
      </c>
      <c r="B148" s="103"/>
      <c r="C148" s="103"/>
      <c r="D148" s="27" t="s">
        <v>11</v>
      </c>
      <c r="E148" s="23"/>
      <c r="F148" s="36"/>
      <c r="G148" s="36"/>
      <c r="H148" s="36"/>
      <c r="I148" s="36"/>
      <c r="J148" s="36"/>
      <c r="K148" s="36"/>
      <c r="L148" s="36"/>
      <c r="N148" s="110"/>
    </row>
    <row r="149" spans="1:23" s="22" customFormat="1" ht="15.75">
      <c r="A149" s="26">
        <v>301410</v>
      </c>
      <c r="B149" s="26" t="e">
        <f>VALUE(CONCATENATE($A$2,$C$4,C149))</f>
        <v>#N/A</v>
      </c>
      <c r="C149" s="26">
        <v>700010</v>
      </c>
      <c r="D149" s="34" t="s">
        <v>17</v>
      </c>
      <c r="E149" s="24" t="s">
        <v>16</v>
      </c>
      <c r="F149" s="35">
        <f>F194+F239</f>
        <v>457.7</v>
      </c>
      <c r="G149" s="35">
        <f t="shared" ref="G149:L149" si="48">G194+G239</f>
        <v>250</v>
      </c>
      <c r="H149" s="35">
        <f t="shared" si="48"/>
        <v>285.7</v>
      </c>
      <c r="I149" s="35">
        <f t="shared" si="48"/>
        <v>300</v>
      </c>
      <c r="J149" s="35">
        <f t="shared" si="48"/>
        <v>350</v>
      </c>
      <c r="K149" s="35">
        <f t="shared" si="48"/>
        <v>350</v>
      </c>
      <c r="L149" s="35">
        <f t="shared" si="48"/>
        <v>360</v>
      </c>
      <c r="N149" s="110"/>
    </row>
    <row r="150" spans="1:23" s="22" customFormat="1" ht="31.5">
      <c r="A150" s="26">
        <v>301420</v>
      </c>
      <c r="B150" s="26" t="e">
        <f>VALUE(CONCATENATE($A$2,$C$4,C150))</f>
        <v>#N/A</v>
      </c>
      <c r="C150" s="26">
        <v>800010</v>
      </c>
      <c r="D150" s="34" t="s">
        <v>19</v>
      </c>
      <c r="E150" s="24" t="s">
        <v>20</v>
      </c>
      <c r="F150" s="40"/>
      <c r="G150" s="40"/>
      <c r="H150" s="40"/>
      <c r="I150" s="40"/>
      <c r="J150" s="40"/>
      <c r="K150" s="40"/>
      <c r="L150" s="40"/>
      <c r="N150" s="110"/>
    </row>
    <row r="151" spans="1:23" s="22" customFormat="1" ht="31.5">
      <c r="A151" s="26">
        <v>301430</v>
      </c>
      <c r="B151" s="41" t="e">
        <f>VALUE(CONCATENATE($A$2,$C$4,C151))</f>
        <v>#N/A</v>
      </c>
      <c r="C151" s="41">
        <v>900010</v>
      </c>
      <c r="D151" s="76" t="s">
        <v>21</v>
      </c>
      <c r="E151" s="30" t="s">
        <v>20</v>
      </c>
      <c r="F151" s="31"/>
      <c r="G151" s="32">
        <f t="shared" ref="G151:L151" si="49">IF(F149=0,0,G149/F149/IF(G150&lt;&gt;0,G150,100)*10000)</f>
        <v>54.620930740659823</v>
      </c>
      <c r="H151" s="32">
        <f t="shared" si="49"/>
        <v>114.28</v>
      </c>
      <c r="I151" s="32">
        <f t="shared" si="49"/>
        <v>105.00525026251312</v>
      </c>
      <c r="J151" s="32">
        <f t="shared" si="49"/>
        <v>116.66666666666667</v>
      </c>
      <c r="K151" s="32">
        <f t="shared" si="49"/>
        <v>100</v>
      </c>
      <c r="L151" s="32">
        <f t="shared" si="49"/>
        <v>102.85714285714285</v>
      </c>
      <c r="N151" s="110"/>
    </row>
    <row r="152" spans="1:23" s="22" customFormat="1" ht="15.75">
      <c r="A152" s="26">
        <v>301440</v>
      </c>
      <c r="B152" s="103"/>
      <c r="C152" s="103"/>
      <c r="D152" s="34"/>
      <c r="E152" s="24"/>
      <c r="F152" s="35"/>
      <c r="G152" s="70"/>
      <c r="H152" s="70"/>
      <c r="I152" s="70"/>
      <c r="J152" s="70"/>
      <c r="K152" s="70"/>
      <c r="L152" s="70"/>
      <c r="N152" s="110"/>
    </row>
    <row r="153" spans="1:23" s="22" customFormat="1" ht="15.75">
      <c r="A153" s="26">
        <v>301450</v>
      </c>
      <c r="B153" s="26" t="e">
        <f>VALUE(CONCATENATE($A$2,$C$4,C153))</f>
        <v>#N/A</v>
      </c>
      <c r="C153" s="26">
        <v>701000</v>
      </c>
      <c r="D153" s="65" t="s">
        <v>28</v>
      </c>
      <c r="E153" s="38" t="s">
        <v>16</v>
      </c>
      <c r="F153" s="40">
        <f t="shared" ref="F153:L153" si="50">F158+F162+F170+F174+F178+F182+F186+F190+F194</f>
        <v>9688.1</v>
      </c>
      <c r="G153" s="40">
        <f t="shared" si="50"/>
        <v>9292.741</v>
      </c>
      <c r="H153" s="40">
        <f t="shared" si="50"/>
        <v>10665.971</v>
      </c>
      <c r="I153" s="40">
        <f t="shared" si="50"/>
        <v>11227.869999999999</v>
      </c>
      <c r="J153" s="40">
        <f t="shared" si="50"/>
        <v>11515.55</v>
      </c>
      <c r="K153" s="40">
        <f t="shared" si="50"/>
        <v>11776.13</v>
      </c>
      <c r="L153" s="40">
        <f t="shared" si="50"/>
        <v>12149.95</v>
      </c>
      <c r="N153" s="110"/>
    </row>
    <row r="154" spans="1:23" s="22" customFormat="1" ht="31.5" customHeight="1">
      <c r="A154" s="26">
        <v>301460</v>
      </c>
      <c r="B154" s="26" t="e">
        <f>VALUE(CONCATENATE($A$2,$C$4,C154))</f>
        <v>#N/A</v>
      </c>
      <c r="C154" s="26">
        <v>801000</v>
      </c>
      <c r="D154" s="43" t="s">
        <v>19</v>
      </c>
      <c r="E154" s="38" t="s">
        <v>20</v>
      </c>
      <c r="F154" s="36">
        <f t="shared" ref="F154:L154" si="51">IFERROR(F158/F153*IF(F159&lt;&gt;0,F159,100)+F162/F153*IF(F163&lt;&gt;0,F163,100)+F166/F153*IF(F167&lt;&gt;0,F167,100)+F170/F153*IF(F171&lt;&gt;0,F171,100)+F174/F153*IF(F175&lt;&gt;0,F175,100)+F178/F153*IF(F179&lt;&gt;0,F179,100)+F182/F153*IF(F183&lt;&gt;0,F183,100)+F186/F153*IF(F187&lt;&gt;0,F187,100)+F190/F153*IF(F191&lt;&gt;0,F191,100)+F194/F153*IF(F195&lt;&gt;0,F195,100),0)</f>
        <v>103.85210412774434</v>
      </c>
      <c r="G154" s="36">
        <f t="shared" si="51"/>
        <v>102.77457747934649</v>
      </c>
      <c r="H154" s="36">
        <f t="shared" si="51"/>
        <v>107.93578936226248</v>
      </c>
      <c r="I154" s="36">
        <f t="shared" si="51"/>
        <v>116.376307883864</v>
      </c>
      <c r="J154" s="36">
        <f t="shared" si="51"/>
        <v>107.85462092561797</v>
      </c>
      <c r="K154" s="36">
        <f t="shared" si="51"/>
        <v>104.74137853437421</v>
      </c>
      <c r="L154" s="36">
        <f t="shared" si="51"/>
        <v>104.24582487993777</v>
      </c>
      <c r="N154" s="155" t="s">
        <v>143</v>
      </c>
      <c r="O154" s="155"/>
      <c r="P154" s="155"/>
      <c r="Q154" s="155"/>
      <c r="R154" s="155"/>
      <c r="S154" s="155"/>
      <c r="T154" s="155"/>
      <c r="U154" s="155"/>
      <c r="V154" s="155"/>
      <c r="W154" s="155"/>
    </row>
    <row r="155" spans="1:23" s="22" customFormat="1" ht="31.5">
      <c r="A155" s="26">
        <v>301470</v>
      </c>
      <c r="B155" s="41" t="e">
        <f>VALUE(CONCATENATE($A$2,$C$4,C155))</f>
        <v>#N/A</v>
      </c>
      <c r="C155" s="41">
        <v>901000</v>
      </c>
      <c r="D155" s="78" t="s">
        <v>24</v>
      </c>
      <c r="E155" s="71" t="s">
        <v>20</v>
      </c>
      <c r="F155" s="79"/>
      <c r="G155" s="32">
        <f t="shared" ref="G155:L155" si="52">IF(F153=0,0,G153/F153/IF(G154&lt;&gt;0,G154,100)*10000)</f>
        <v>93.329624837224827</v>
      </c>
      <c r="H155" s="32">
        <f t="shared" si="52"/>
        <v>106.33863800989504</v>
      </c>
      <c r="I155" s="32">
        <f t="shared" si="52"/>
        <v>90.454963403714288</v>
      </c>
      <c r="J155" s="32">
        <f t="shared" si="52"/>
        <v>95.09300092935004</v>
      </c>
      <c r="K155" s="32">
        <f t="shared" si="52"/>
        <v>97.63367133721043</v>
      </c>
      <c r="L155" s="32">
        <f t="shared" si="52"/>
        <v>98.972201169529512</v>
      </c>
      <c r="N155" s="110"/>
    </row>
    <row r="156" spans="1:23" s="22" customFormat="1" ht="78.75">
      <c r="A156" s="26">
        <v>301480</v>
      </c>
      <c r="B156" s="102"/>
      <c r="C156" s="102"/>
      <c r="D156" s="42" t="s">
        <v>153</v>
      </c>
      <c r="E156" s="38"/>
      <c r="F156" s="120">
        <f>F153-(F158+F162+F166+F170+F174+F178+F182+F186+F190+F194)</f>
        <v>0</v>
      </c>
      <c r="G156" s="120">
        <f t="shared" ref="G156:L156" si="53">G153-(G158+G162+G166+G170+G174+G178+G182+G186+G190+G194)</f>
        <v>0</v>
      </c>
      <c r="H156" s="120">
        <f t="shared" si="53"/>
        <v>0</v>
      </c>
      <c r="I156" s="120">
        <f t="shared" si="53"/>
        <v>0</v>
      </c>
      <c r="J156" s="120">
        <f t="shared" si="53"/>
        <v>0</v>
      </c>
      <c r="K156" s="120">
        <f t="shared" si="53"/>
        <v>0</v>
      </c>
      <c r="L156" s="120">
        <f t="shared" si="53"/>
        <v>0</v>
      </c>
      <c r="N156" s="122" t="s">
        <v>154</v>
      </c>
    </row>
    <row r="157" spans="1:23" s="22" customFormat="1" ht="15.75">
      <c r="A157" s="26">
        <v>301490</v>
      </c>
      <c r="B157" s="103"/>
      <c r="C157" s="103"/>
      <c r="D157" s="65" t="s">
        <v>6</v>
      </c>
      <c r="E157" s="38"/>
      <c r="F157" s="35"/>
      <c r="G157" s="36"/>
      <c r="H157" s="36"/>
      <c r="I157" s="36"/>
      <c r="J157" s="36"/>
      <c r="K157" s="36"/>
      <c r="L157" s="36"/>
      <c r="N157" s="110"/>
    </row>
    <row r="158" spans="1:23" s="22" customFormat="1" ht="15.75">
      <c r="A158" s="26">
        <v>301500</v>
      </c>
      <c r="B158" s="26" t="e">
        <f>VALUE(CONCATENATE($A$2,$C$4,C158))</f>
        <v>#N/A</v>
      </c>
      <c r="C158" s="26">
        <v>701001</v>
      </c>
      <c r="D158" s="43" t="s">
        <v>17</v>
      </c>
      <c r="E158" s="38" t="s">
        <v>16</v>
      </c>
      <c r="F158" s="40">
        <v>5.3</v>
      </c>
      <c r="G158" s="40">
        <v>5.9409999999999998</v>
      </c>
      <c r="H158" s="40"/>
      <c r="I158" s="40"/>
      <c r="J158" s="40"/>
      <c r="K158" s="40"/>
      <c r="L158" s="40"/>
      <c r="N158" s="110"/>
    </row>
    <row r="159" spans="1:23" s="22" customFormat="1" ht="31.5">
      <c r="A159" s="26">
        <v>301510</v>
      </c>
      <c r="B159" s="26" t="e">
        <f>VALUE(CONCATENATE($A$2,$C$4,C159))</f>
        <v>#N/A</v>
      </c>
      <c r="C159" s="26">
        <v>801001</v>
      </c>
      <c r="D159" s="43" t="s">
        <v>19</v>
      </c>
      <c r="E159" s="38" t="s">
        <v>20</v>
      </c>
      <c r="F159" s="40">
        <v>100.5</v>
      </c>
      <c r="G159" s="40">
        <v>83.9</v>
      </c>
      <c r="H159" s="40"/>
      <c r="I159" s="40"/>
      <c r="J159" s="40"/>
      <c r="K159" s="40"/>
      <c r="L159" s="40"/>
      <c r="N159" s="110"/>
    </row>
    <row r="160" spans="1:23" s="22" customFormat="1" ht="31.5">
      <c r="A160" s="26">
        <v>301520</v>
      </c>
      <c r="B160" s="41" t="e">
        <f>VALUE(CONCATENATE($A$2,$C$4,C160))</f>
        <v>#N/A</v>
      </c>
      <c r="C160" s="41">
        <v>901001</v>
      </c>
      <c r="D160" s="78" t="s">
        <v>21</v>
      </c>
      <c r="E160" s="71" t="s">
        <v>20</v>
      </c>
      <c r="F160" s="31"/>
      <c r="G160" s="32">
        <f t="shared" ref="G160:L160" si="54">IF(F158=0,0,G158/F158/IF(G159&lt;&gt;0,G159,100)*10000)</f>
        <v>133.60469561697437</v>
      </c>
      <c r="H160" s="32">
        <f t="shared" si="54"/>
        <v>0</v>
      </c>
      <c r="I160" s="32">
        <f t="shared" si="54"/>
        <v>0</v>
      </c>
      <c r="J160" s="32">
        <f t="shared" si="54"/>
        <v>0</v>
      </c>
      <c r="K160" s="32">
        <f t="shared" si="54"/>
        <v>0</v>
      </c>
      <c r="L160" s="32">
        <f t="shared" si="54"/>
        <v>0</v>
      </c>
      <c r="N160" s="110"/>
    </row>
    <row r="161" spans="1:14" s="22" customFormat="1" ht="15.75">
      <c r="A161" s="26">
        <v>301530</v>
      </c>
      <c r="B161" s="103"/>
      <c r="C161" s="103"/>
      <c r="D161" s="65" t="s">
        <v>7</v>
      </c>
      <c r="E161" s="80"/>
      <c r="F161" s="35"/>
      <c r="G161" s="36"/>
      <c r="H161" s="36"/>
      <c r="I161" s="36"/>
      <c r="J161" s="36"/>
      <c r="K161" s="36"/>
      <c r="L161" s="36"/>
      <c r="N161" s="110"/>
    </row>
    <row r="162" spans="1:14" s="22" customFormat="1" ht="15.75">
      <c r="A162" s="26">
        <v>301540</v>
      </c>
      <c r="B162" s="26" t="e">
        <f>VALUE(CONCATENATE($A$2,$C$4,C162))</f>
        <v>#N/A</v>
      </c>
      <c r="C162" s="26">
        <v>701002</v>
      </c>
      <c r="D162" s="43" t="s">
        <v>17</v>
      </c>
      <c r="E162" s="38" t="s">
        <v>16</v>
      </c>
      <c r="F162" s="40">
        <v>2300</v>
      </c>
      <c r="G162" s="40">
        <v>2318.8000000000002</v>
      </c>
      <c r="H162" s="40">
        <v>2500.1999999999998</v>
      </c>
      <c r="I162" s="40">
        <v>2800.2</v>
      </c>
      <c r="J162" s="40">
        <v>2850.1</v>
      </c>
      <c r="K162" s="40">
        <v>2900</v>
      </c>
      <c r="L162" s="40">
        <v>2980</v>
      </c>
      <c r="N162" s="110"/>
    </row>
    <row r="163" spans="1:14" s="22" customFormat="1" ht="31.5">
      <c r="A163" s="26">
        <v>301550</v>
      </c>
      <c r="B163" s="26" t="e">
        <f>VALUE(CONCATENATE($A$2,$C$4,C163))</f>
        <v>#N/A</v>
      </c>
      <c r="C163" s="26">
        <v>801002</v>
      </c>
      <c r="D163" s="43" t="s">
        <v>19</v>
      </c>
      <c r="E163" s="38" t="s">
        <v>20</v>
      </c>
      <c r="F163" s="40">
        <v>99.8</v>
      </c>
      <c r="G163" s="40">
        <v>99.8</v>
      </c>
      <c r="H163" s="40">
        <v>110.8</v>
      </c>
      <c r="I163" s="40">
        <v>116.6</v>
      </c>
      <c r="J163" s="40">
        <v>104</v>
      </c>
      <c r="K163" s="40">
        <v>104.3</v>
      </c>
      <c r="L163" s="40">
        <v>104.3</v>
      </c>
      <c r="N163" s="110"/>
    </row>
    <row r="164" spans="1:14" s="22" customFormat="1" ht="31.5">
      <c r="A164" s="26">
        <v>301560</v>
      </c>
      <c r="B164" s="41" t="e">
        <f>VALUE(CONCATENATE($A$2,$C$4,C164))</f>
        <v>#N/A</v>
      </c>
      <c r="C164" s="41">
        <v>901002</v>
      </c>
      <c r="D164" s="78" t="s">
        <v>21</v>
      </c>
      <c r="E164" s="71" t="s">
        <v>20</v>
      </c>
      <c r="F164" s="31"/>
      <c r="G164" s="32">
        <f t="shared" ref="G164:L164" si="55">IF(F162=0,0,G162/F162/IF(G163&lt;&gt;0,G163,100)*10000)</f>
        <v>101.0194301646772</v>
      </c>
      <c r="H164" s="32">
        <f t="shared" si="55"/>
        <v>97.313187637823376</v>
      </c>
      <c r="I164" s="32">
        <f t="shared" si="55"/>
        <v>96.054065245963869</v>
      </c>
      <c r="J164" s="32">
        <f t="shared" si="55"/>
        <v>97.867322663765776</v>
      </c>
      <c r="K164" s="32">
        <f t="shared" si="55"/>
        <v>97.555911563615069</v>
      </c>
      <c r="L164" s="32">
        <f t="shared" si="55"/>
        <v>98.522167487684726</v>
      </c>
      <c r="N164" s="110"/>
    </row>
    <row r="165" spans="1:14" s="22" customFormat="1" ht="47.25">
      <c r="A165" s="26">
        <v>301570</v>
      </c>
      <c r="B165" s="103"/>
      <c r="C165" s="103"/>
      <c r="D165" s="65" t="s">
        <v>34</v>
      </c>
      <c r="E165" s="38"/>
      <c r="F165" s="35"/>
      <c r="G165" s="36"/>
      <c r="H165" s="36"/>
      <c r="I165" s="36"/>
      <c r="J165" s="36"/>
      <c r="K165" s="36"/>
      <c r="L165" s="36"/>
      <c r="N165" s="110"/>
    </row>
    <row r="166" spans="1:14" s="22" customFormat="1" ht="15.75">
      <c r="A166" s="26">
        <v>301580</v>
      </c>
      <c r="B166" s="26" t="e">
        <f>VALUE(CONCATENATE($A$2,$C$4,C166))</f>
        <v>#N/A</v>
      </c>
      <c r="C166" s="26">
        <v>701003</v>
      </c>
      <c r="D166" s="43" t="s">
        <v>17</v>
      </c>
      <c r="E166" s="38" t="s">
        <v>16</v>
      </c>
      <c r="F166" s="40"/>
      <c r="G166" s="40"/>
      <c r="H166" s="40"/>
      <c r="I166" s="40"/>
      <c r="J166" s="40"/>
      <c r="K166" s="40"/>
      <c r="L166" s="40"/>
      <c r="N166" s="110"/>
    </row>
    <row r="167" spans="1:14" s="22" customFormat="1" ht="31.5">
      <c r="A167" s="26">
        <v>301590</v>
      </c>
      <c r="B167" s="26" t="e">
        <f>VALUE(CONCATENATE($A$2,$C$4,C167))</f>
        <v>#N/A</v>
      </c>
      <c r="C167" s="26">
        <v>801003</v>
      </c>
      <c r="D167" s="43" t="s">
        <v>19</v>
      </c>
      <c r="E167" s="38" t="s">
        <v>20</v>
      </c>
      <c r="F167" s="40"/>
      <c r="G167" s="40"/>
      <c r="H167" s="40"/>
      <c r="I167" s="40"/>
      <c r="J167" s="40"/>
      <c r="K167" s="40"/>
      <c r="L167" s="40"/>
      <c r="N167" s="110"/>
    </row>
    <row r="168" spans="1:14" s="22" customFormat="1" ht="31.5">
      <c r="A168" s="26">
        <v>301600</v>
      </c>
      <c r="B168" s="41" t="e">
        <f>VALUE(CONCATENATE($A$2,$C$4,C168))</f>
        <v>#N/A</v>
      </c>
      <c r="C168" s="41">
        <v>901003</v>
      </c>
      <c r="D168" s="78" t="s">
        <v>21</v>
      </c>
      <c r="E168" s="71" t="s">
        <v>20</v>
      </c>
      <c r="F168" s="31"/>
      <c r="G168" s="32">
        <f t="shared" ref="G168:L168" si="56">IF(F166=0,0,G166/F166/IF(G167&lt;&gt;0,G167,100)*10000)</f>
        <v>0</v>
      </c>
      <c r="H168" s="32">
        <f t="shared" si="56"/>
        <v>0</v>
      </c>
      <c r="I168" s="32">
        <f t="shared" si="56"/>
        <v>0</v>
      </c>
      <c r="J168" s="32">
        <f t="shared" si="56"/>
        <v>0</v>
      </c>
      <c r="K168" s="32">
        <f t="shared" si="56"/>
        <v>0</v>
      </c>
      <c r="L168" s="32">
        <f t="shared" si="56"/>
        <v>0</v>
      </c>
      <c r="N168" s="110"/>
    </row>
    <row r="169" spans="1:14" s="22" customFormat="1" ht="15.75">
      <c r="A169" s="26">
        <v>301610</v>
      </c>
      <c r="B169" s="103"/>
      <c r="C169" s="103"/>
      <c r="D169" s="37" t="s">
        <v>8</v>
      </c>
      <c r="E169" s="38"/>
      <c r="F169" s="35"/>
      <c r="G169" s="36"/>
      <c r="H169" s="36"/>
      <c r="I169" s="36"/>
      <c r="J169" s="36"/>
      <c r="K169" s="36"/>
      <c r="L169" s="36"/>
      <c r="N169" s="110"/>
    </row>
    <row r="170" spans="1:14" s="22" customFormat="1" ht="15.75">
      <c r="A170" s="26">
        <v>301620</v>
      </c>
      <c r="B170" s="26" t="e">
        <f>VALUE(CONCATENATE($A$2,$C$4,C170))</f>
        <v>#N/A</v>
      </c>
      <c r="C170" s="26">
        <v>701004</v>
      </c>
      <c r="D170" s="43" t="s">
        <v>17</v>
      </c>
      <c r="E170" s="38" t="s">
        <v>16</v>
      </c>
      <c r="F170" s="40">
        <v>602.5</v>
      </c>
      <c r="G170" s="40">
        <v>487.9</v>
      </c>
      <c r="H170" s="40">
        <v>481.7</v>
      </c>
      <c r="I170" s="40">
        <v>511.9</v>
      </c>
      <c r="J170" s="40">
        <v>555.9</v>
      </c>
      <c r="K170" s="40">
        <v>609.9</v>
      </c>
      <c r="L170" s="40">
        <v>750.2</v>
      </c>
      <c r="N170" s="110"/>
    </row>
    <row r="171" spans="1:14" s="22" customFormat="1" ht="31.5">
      <c r="A171" s="26">
        <v>301630</v>
      </c>
      <c r="B171" s="26" t="e">
        <f>VALUE(CONCATENATE($A$2,$C$4,C171))</f>
        <v>#N/A</v>
      </c>
      <c r="C171" s="26">
        <v>801004</v>
      </c>
      <c r="D171" s="43" t="s">
        <v>19</v>
      </c>
      <c r="E171" s="38" t="s">
        <v>20</v>
      </c>
      <c r="F171" s="40">
        <v>107.2</v>
      </c>
      <c r="G171" s="40">
        <v>103.8</v>
      </c>
      <c r="H171" s="40">
        <v>103.6</v>
      </c>
      <c r="I171" s="40">
        <v>111.4</v>
      </c>
      <c r="J171" s="40">
        <v>106.8</v>
      </c>
      <c r="K171" s="40">
        <v>105.3</v>
      </c>
      <c r="L171" s="40">
        <v>104.8</v>
      </c>
      <c r="N171" s="110"/>
    </row>
    <row r="172" spans="1:14" s="22" customFormat="1" ht="31.5">
      <c r="A172" s="26">
        <v>301640</v>
      </c>
      <c r="B172" s="41" t="e">
        <f>VALUE(CONCATENATE($A$2,$C$4,C172))</f>
        <v>#N/A</v>
      </c>
      <c r="C172" s="41">
        <v>901004</v>
      </c>
      <c r="D172" s="78" t="s">
        <v>21</v>
      </c>
      <c r="E172" s="71" t="s">
        <v>20</v>
      </c>
      <c r="F172" s="31"/>
      <c r="G172" s="32">
        <f t="shared" ref="G172:L172" si="57">IF(F170=0,0,G170/F170/IF(G171&lt;&gt;0,G171,100)*10000)</f>
        <v>78.01469471294142</v>
      </c>
      <c r="H172" s="32">
        <f t="shared" si="57"/>
        <v>95.29850173424677</v>
      </c>
      <c r="I172" s="32">
        <f t="shared" si="57"/>
        <v>95.394490413776168</v>
      </c>
      <c r="J172" s="32">
        <f t="shared" si="57"/>
        <v>101.68111310363902</v>
      </c>
      <c r="K172" s="32">
        <f t="shared" si="57"/>
        <v>104.19181133338355</v>
      </c>
      <c r="L172" s="32">
        <f t="shared" si="57"/>
        <v>117.37001060116226</v>
      </c>
      <c r="N172" s="110"/>
    </row>
    <row r="173" spans="1:14" s="22" customFormat="1" ht="31.5">
      <c r="A173" s="26">
        <v>301650</v>
      </c>
      <c r="B173" s="103"/>
      <c r="C173" s="103"/>
      <c r="D173" s="65" t="s">
        <v>33</v>
      </c>
      <c r="E173" s="38"/>
      <c r="F173" s="35"/>
      <c r="G173" s="36"/>
      <c r="H173" s="36"/>
      <c r="I173" s="36"/>
      <c r="J173" s="36"/>
      <c r="K173" s="36"/>
      <c r="L173" s="36"/>
      <c r="N173" s="110"/>
    </row>
    <row r="174" spans="1:14" s="22" customFormat="1" ht="15.75">
      <c r="A174" s="26">
        <v>301660</v>
      </c>
      <c r="B174" s="26" t="e">
        <f>VALUE(CONCATENATE($A$2,$C$4,C174))</f>
        <v>#N/A</v>
      </c>
      <c r="C174" s="26">
        <v>701005</v>
      </c>
      <c r="D174" s="43" t="s">
        <v>17</v>
      </c>
      <c r="E174" s="38" t="s">
        <v>16</v>
      </c>
      <c r="F174" s="40">
        <v>50.1</v>
      </c>
      <c r="G174" s="40">
        <v>55.2</v>
      </c>
      <c r="H174" s="40">
        <v>50.9</v>
      </c>
      <c r="I174" s="40">
        <v>60.5</v>
      </c>
      <c r="J174" s="40">
        <v>61</v>
      </c>
      <c r="K174" s="40">
        <v>64</v>
      </c>
      <c r="L174" s="40">
        <v>65</v>
      </c>
      <c r="N174" s="110"/>
    </row>
    <row r="175" spans="1:14" s="22" customFormat="1" ht="31.5">
      <c r="A175" s="26">
        <v>301670</v>
      </c>
      <c r="B175" s="26" t="e">
        <f>VALUE(CONCATENATE($A$2,$C$4,C175))</f>
        <v>#N/A</v>
      </c>
      <c r="C175" s="26">
        <v>801005</v>
      </c>
      <c r="D175" s="43" t="s">
        <v>19</v>
      </c>
      <c r="E175" s="38" t="s">
        <v>20</v>
      </c>
      <c r="F175" s="40">
        <v>105.8</v>
      </c>
      <c r="G175" s="40">
        <v>103.8</v>
      </c>
      <c r="H175" s="40">
        <v>104.7</v>
      </c>
      <c r="I175" s="40">
        <v>103.1</v>
      </c>
      <c r="J175" s="40">
        <v>103.8</v>
      </c>
      <c r="K175" s="40">
        <v>104</v>
      </c>
      <c r="L175" s="40">
        <v>104</v>
      </c>
      <c r="N175" s="110"/>
    </row>
    <row r="176" spans="1:14" s="22" customFormat="1" ht="31.5">
      <c r="A176" s="26">
        <v>301680</v>
      </c>
      <c r="B176" s="41" t="e">
        <f>VALUE(CONCATENATE($A$2,$C$4,C176))</f>
        <v>#N/A</v>
      </c>
      <c r="C176" s="41">
        <v>901005</v>
      </c>
      <c r="D176" s="78" t="s">
        <v>21</v>
      </c>
      <c r="E176" s="71" t="s">
        <v>20</v>
      </c>
      <c r="F176" s="31"/>
      <c r="G176" s="32">
        <f t="shared" ref="G176:L176" si="58">IF(F174=0,0,G174/F174/IF(G175&lt;&gt;0,G175,100)*10000)</f>
        <v>106.1460893242417</v>
      </c>
      <c r="H176" s="32">
        <f t="shared" si="58"/>
        <v>88.070816549700311</v>
      </c>
      <c r="I176" s="32">
        <f t="shared" si="58"/>
        <v>115.28662541755673</v>
      </c>
      <c r="J176" s="32">
        <f t="shared" si="58"/>
        <v>97.135304702304168</v>
      </c>
      <c r="K176" s="32">
        <f t="shared" si="58"/>
        <v>100.88272383354351</v>
      </c>
      <c r="L176" s="32">
        <f t="shared" si="58"/>
        <v>97.65625</v>
      </c>
      <c r="N176" s="110"/>
    </row>
    <row r="177" spans="1:14" s="22" customFormat="1" ht="15.75">
      <c r="A177" s="26">
        <v>301690</v>
      </c>
      <c r="B177" s="103"/>
      <c r="C177" s="103"/>
      <c r="D177" s="65" t="s">
        <v>35</v>
      </c>
      <c r="E177" s="81"/>
      <c r="F177" s="35"/>
      <c r="G177" s="36"/>
      <c r="H177" s="36"/>
      <c r="I177" s="36"/>
      <c r="J177" s="36"/>
      <c r="K177" s="36"/>
      <c r="L177" s="36"/>
      <c r="N177" s="110"/>
    </row>
    <row r="178" spans="1:14" s="22" customFormat="1" ht="15.75">
      <c r="A178" s="26">
        <v>301700</v>
      </c>
      <c r="B178" s="26" t="e">
        <f>VALUE(CONCATENATE($A$2,$C$4,C178))</f>
        <v>#N/A</v>
      </c>
      <c r="C178" s="26">
        <v>701006</v>
      </c>
      <c r="D178" s="43" t="s">
        <v>17</v>
      </c>
      <c r="E178" s="38" t="s">
        <v>16</v>
      </c>
      <c r="F178" s="40">
        <v>664.4</v>
      </c>
      <c r="G178" s="40">
        <v>541</v>
      </c>
      <c r="H178" s="40">
        <v>566</v>
      </c>
      <c r="I178" s="40">
        <v>600</v>
      </c>
      <c r="J178" s="40">
        <v>637.6</v>
      </c>
      <c r="K178" s="40">
        <v>677</v>
      </c>
      <c r="L178" s="40">
        <v>680</v>
      </c>
      <c r="N178" s="110"/>
    </row>
    <row r="179" spans="1:14" s="22" customFormat="1" ht="31.5">
      <c r="A179" s="26">
        <v>301710</v>
      </c>
      <c r="B179" s="26" t="e">
        <f>VALUE(CONCATENATE($A$2,$C$4,C179))</f>
        <v>#N/A</v>
      </c>
      <c r="C179" s="26">
        <v>801006</v>
      </c>
      <c r="D179" s="43" t="s">
        <v>19</v>
      </c>
      <c r="E179" s="38" t="s">
        <v>20</v>
      </c>
      <c r="F179" s="40">
        <v>103.7</v>
      </c>
      <c r="G179" s="40">
        <v>101.8</v>
      </c>
      <c r="H179" s="40">
        <v>104.1</v>
      </c>
      <c r="I179" s="40">
        <v>104</v>
      </c>
      <c r="J179" s="40">
        <v>104.1</v>
      </c>
      <c r="K179" s="40">
        <v>104.1</v>
      </c>
      <c r="L179" s="40">
        <v>104.1</v>
      </c>
      <c r="N179" s="110"/>
    </row>
    <row r="180" spans="1:14" s="22" customFormat="1" ht="31.5">
      <c r="A180" s="26">
        <v>301720</v>
      </c>
      <c r="B180" s="41" t="e">
        <f>VALUE(CONCATENATE($A$2,$C$4,C180))</f>
        <v>#N/A</v>
      </c>
      <c r="C180" s="41">
        <v>901006</v>
      </c>
      <c r="D180" s="78" t="s">
        <v>21</v>
      </c>
      <c r="E180" s="71" t="s">
        <v>20</v>
      </c>
      <c r="F180" s="31"/>
      <c r="G180" s="32">
        <f t="shared" ref="G180:L180" si="59">IF(F178=0,0,G178/F178/IF(G179&lt;&gt;0,G179,100)*10000)</f>
        <v>79.987083786248505</v>
      </c>
      <c r="H180" s="32">
        <f t="shared" si="59"/>
        <v>100.50054955689201</v>
      </c>
      <c r="I180" s="32">
        <f t="shared" si="59"/>
        <v>101.92987224789344</v>
      </c>
      <c r="J180" s="32">
        <f t="shared" si="59"/>
        <v>102.0813320525136</v>
      </c>
      <c r="K180" s="32">
        <f t="shared" si="59"/>
        <v>101.99752433778447</v>
      </c>
      <c r="L180" s="32">
        <f t="shared" si="59"/>
        <v>96.487157984950841</v>
      </c>
      <c r="N180" s="110"/>
    </row>
    <row r="181" spans="1:14" s="22" customFormat="1" ht="31.5">
      <c r="A181" s="26">
        <v>301730</v>
      </c>
      <c r="B181" s="103"/>
      <c r="C181" s="103"/>
      <c r="D181" s="65" t="s">
        <v>37</v>
      </c>
      <c r="E181" s="38"/>
      <c r="F181" s="35"/>
      <c r="G181" s="36"/>
      <c r="H181" s="36"/>
      <c r="I181" s="36"/>
      <c r="J181" s="36"/>
      <c r="K181" s="36"/>
      <c r="L181" s="36"/>
      <c r="N181" s="110"/>
    </row>
    <row r="182" spans="1:14" s="22" customFormat="1" ht="15.75">
      <c r="A182" s="26">
        <v>301740</v>
      </c>
      <c r="B182" s="26" t="e">
        <f>VALUE(CONCATENATE($A$2,$C$4,C182))</f>
        <v>#N/A</v>
      </c>
      <c r="C182" s="26">
        <v>701007</v>
      </c>
      <c r="D182" s="43" t="s">
        <v>17</v>
      </c>
      <c r="E182" s="38" t="s">
        <v>16</v>
      </c>
      <c r="F182" s="40">
        <v>53.2</v>
      </c>
      <c r="G182" s="40">
        <v>17.8</v>
      </c>
      <c r="H182" s="40">
        <v>18.77</v>
      </c>
      <c r="I182" s="40">
        <v>21.27</v>
      </c>
      <c r="J182" s="40">
        <v>24.11</v>
      </c>
      <c r="K182" s="40">
        <v>27.23</v>
      </c>
      <c r="L182" s="40">
        <v>30.89</v>
      </c>
      <c r="N182" s="110"/>
    </row>
    <row r="183" spans="1:14" s="22" customFormat="1" ht="31.5">
      <c r="A183" s="26">
        <v>301750</v>
      </c>
      <c r="B183" s="26" t="e">
        <f>VALUE(CONCATENATE($A$2,$C$4,C183))</f>
        <v>#N/A</v>
      </c>
      <c r="C183" s="26">
        <v>801007</v>
      </c>
      <c r="D183" s="43" t="s">
        <v>19</v>
      </c>
      <c r="E183" s="38" t="s">
        <v>20</v>
      </c>
      <c r="F183" s="40">
        <v>104.7</v>
      </c>
      <c r="G183" s="40">
        <v>103.4</v>
      </c>
      <c r="H183" s="40">
        <v>105.2</v>
      </c>
      <c r="I183" s="40">
        <v>103.8</v>
      </c>
      <c r="J183" s="40">
        <v>104</v>
      </c>
      <c r="K183" s="40">
        <v>104</v>
      </c>
      <c r="L183" s="40">
        <v>104</v>
      </c>
      <c r="N183" s="110"/>
    </row>
    <row r="184" spans="1:14" s="22" customFormat="1" ht="31.5">
      <c r="A184" s="26">
        <v>301760</v>
      </c>
      <c r="B184" s="41" t="e">
        <f>VALUE(CONCATENATE($A$2,$C$4,C184))</f>
        <v>#N/A</v>
      </c>
      <c r="C184" s="41">
        <v>901007</v>
      </c>
      <c r="D184" s="78" t="s">
        <v>21</v>
      </c>
      <c r="E184" s="71" t="s">
        <v>20</v>
      </c>
      <c r="F184" s="31"/>
      <c r="G184" s="32">
        <f t="shared" ref="G184:L184" si="60">IF(F182=0,0,G182/F182/IF(G183&lt;&gt;0,G183,100)*10000)</f>
        <v>32.358459010194736</v>
      </c>
      <c r="H184" s="32">
        <f t="shared" si="60"/>
        <v>100.2371085572692</v>
      </c>
      <c r="I184" s="32">
        <f t="shared" si="60"/>
        <v>109.17064187410116</v>
      </c>
      <c r="J184" s="32">
        <f t="shared" si="60"/>
        <v>108.99244150301978</v>
      </c>
      <c r="K184" s="32">
        <f t="shared" si="60"/>
        <v>108.59681587595317</v>
      </c>
      <c r="L184" s="32">
        <f t="shared" si="60"/>
        <v>109.07794005480382</v>
      </c>
      <c r="N184" s="110"/>
    </row>
    <row r="185" spans="1:14" s="22" customFormat="1" ht="31.5">
      <c r="A185" s="26">
        <v>301770</v>
      </c>
      <c r="B185" s="103"/>
      <c r="C185" s="103"/>
      <c r="D185" s="65" t="s">
        <v>30</v>
      </c>
      <c r="E185" s="81"/>
      <c r="F185" s="35"/>
      <c r="G185" s="36"/>
      <c r="H185" s="36"/>
      <c r="I185" s="36"/>
      <c r="J185" s="36"/>
      <c r="K185" s="36"/>
      <c r="L185" s="36"/>
      <c r="N185" s="110"/>
    </row>
    <row r="186" spans="1:14" s="22" customFormat="1" ht="15.75">
      <c r="A186" s="26">
        <v>301780</v>
      </c>
      <c r="B186" s="26" t="e">
        <f>VALUE(CONCATENATE($A$2,$C$4,C186))</f>
        <v>#N/A</v>
      </c>
      <c r="C186" s="26">
        <v>701008</v>
      </c>
      <c r="D186" s="43" t="s">
        <v>17</v>
      </c>
      <c r="E186" s="38" t="s">
        <v>16</v>
      </c>
      <c r="F186" s="40">
        <v>5452</v>
      </c>
      <c r="G186" s="40">
        <v>5500</v>
      </c>
      <c r="H186" s="40">
        <v>6639</v>
      </c>
      <c r="I186" s="40">
        <v>6805</v>
      </c>
      <c r="J186" s="40">
        <v>6900</v>
      </c>
      <c r="K186" s="40">
        <v>7000</v>
      </c>
      <c r="L186" s="40">
        <v>7123</v>
      </c>
      <c r="N186" s="110"/>
    </row>
    <row r="187" spans="1:14" s="22" customFormat="1" ht="31.5">
      <c r="A187" s="26">
        <v>301790</v>
      </c>
      <c r="B187" s="26" t="e">
        <f>VALUE(CONCATENATE($A$2,$C$4,C187))</f>
        <v>#N/A</v>
      </c>
      <c r="C187" s="26">
        <v>801008</v>
      </c>
      <c r="D187" s="43" t="s">
        <v>19</v>
      </c>
      <c r="E187" s="38" t="s">
        <v>20</v>
      </c>
      <c r="F187" s="40">
        <v>105.1</v>
      </c>
      <c r="G187" s="40">
        <v>104</v>
      </c>
      <c r="H187" s="40">
        <v>107.7</v>
      </c>
      <c r="I187" s="40">
        <v>118.7</v>
      </c>
      <c r="J187" s="40">
        <v>110.2</v>
      </c>
      <c r="K187" s="40">
        <v>105</v>
      </c>
      <c r="L187" s="40">
        <v>104.2</v>
      </c>
      <c r="N187" s="110"/>
    </row>
    <row r="188" spans="1:14" s="22" customFormat="1" ht="31.5">
      <c r="A188" s="26">
        <v>301800</v>
      </c>
      <c r="B188" s="41" t="e">
        <f>VALUE(CONCATENATE($A$2,$C$4,C188))</f>
        <v>#N/A</v>
      </c>
      <c r="C188" s="41">
        <v>901008</v>
      </c>
      <c r="D188" s="78" t="s">
        <v>21</v>
      </c>
      <c r="E188" s="71" t="s">
        <v>20</v>
      </c>
      <c r="F188" s="31"/>
      <c r="G188" s="32">
        <f t="shared" ref="G188:L188" si="61">IF(F186=0,0,G186/F186/IF(G187&lt;&gt;0,G187,100)*10000)</f>
        <v>97.000395056154403</v>
      </c>
      <c r="H188" s="32">
        <f t="shared" si="61"/>
        <v>112.07900734363129</v>
      </c>
      <c r="I188" s="32">
        <f t="shared" si="61"/>
        <v>86.352465511992733</v>
      </c>
      <c r="J188" s="32">
        <f t="shared" si="61"/>
        <v>92.010918629010646</v>
      </c>
      <c r="K188" s="32">
        <f t="shared" si="61"/>
        <v>96.618357487922722</v>
      </c>
      <c r="L188" s="32">
        <f t="shared" si="61"/>
        <v>97.655607348505612</v>
      </c>
      <c r="N188" s="110"/>
    </row>
    <row r="189" spans="1:14" s="22" customFormat="1" ht="31.5">
      <c r="A189" s="26">
        <v>301810</v>
      </c>
      <c r="B189" s="103"/>
      <c r="C189" s="103"/>
      <c r="D189" s="65" t="s">
        <v>31</v>
      </c>
      <c r="E189" s="38"/>
      <c r="F189" s="35"/>
      <c r="G189" s="36"/>
      <c r="H189" s="36"/>
      <c r="I189" s="36"/>
      <c r="J189" s="36"/>
      <c r="K189" s="36"/>
      <c r="L189" s="36"/>
      <c r="N189" s="110"/>
    </row>
    <row r="190" spans="1:14" s="22" customFormat="1" ht="15.75">
      <c r="A190" s="26">
        <v>301820</v>
      </c>
      <c r="B190" s="26" t="e">
        <f>VALUE(CONCATENATE($A$2,$C$4,C190))</f>
        <v>#N/A</v>
      </c>
      <c r="C190" s="26">
        <v>701009</v>
      </c>
      <c r="D190" s="43" t="s">
        <v>17</v>
      </c>
      <c r="E190" s="38" t="s">
        <v>16</v>
      </c>
      <c r="F190" s="40">
        <v>102.9</v>
      </c>
      <c r="G190" s="40">
        <v>116.1</v>
      </c>
      <c r="H190" s="40">
        <v>123.70099999999999</v>
      </c>
      <c r="I190" s="40">
        <v>129</v>
      </c>
      <c r="J190" s="40">
        <v>136.84</v>
      </c>
      <c r="K190" s="40">
        <v>148</v>
      </c>
      <c r="L190" s="40">
        <v>160.86000000000001</v>
      </c>
      <c r="N190" s="110"/>
    </row>
    <row r="191" spans="1:14" s="22" customFormat="1" ht="31.5">
      <c r="A191" s="26">
        <v>301830</v>
      </c>
      <c r="B191" s="26" t="e">
        <f>VALUE(CONCATENATE($A$2,$C$4,C191))</f>
        <v>#N/A</v>
      </c>
      <c r="C191" s="26">
        <v>801009</v>
      </c>
      <c r="D191" s="43" t="s">
        <v>19</v>
      </c>
      <c r="E191" s="38" t="s">
        <v>20</v>
      </c>
      <c r="F191" s="40">
        <v>104.7</v>
      </c>
      <c r="G191" s="40">
        <v>103.4</v>
      </c>
      <c r="H191" s="40">
        <v>105.2</v>
      </c>
      <c r="I191" s="40">
        <v>103.8</v>
      </c>
      <c r="J191" s="40">
        <v>104</v>
      </c>
      <c r="K191" s="40">
        <v>104</v>
      </c>
      <c r="L191" s="40">
        <v>104</v>
      </c>
      <c r="N191" s="110"/>
    </row>
    <row r="192" spans="1:14" s="22" customFormat="1" ht="31.5">
      <c r="A192" s="26">
        <v>301840</v>
      </c>
      <c r="B192" s="41" t="e">
        <f>VALUE(CONCATENATE($A$2,$C$4,C192))</f>
        <v>#N/A</v>
      </c>
      <c r="C192" s="41">
        <v>901009</v>
      </c>
      <c r="D192" s="78" t="s">
        <v>21</v>
      </c>
      <c r="E192" s="71" t="s">
        <v>20</v>
      </c>
      <c r="F192" s="31"/>
      <c r="G192" s="32">
        <f t="shared" ref="G192:L192" si="62">IF(F190=0,0,G190/F190/IF(G191&lt;&gt;0,G191,100)*10000)</f>
        <v>109.11797711624023</v>
      </c>
      <c r="H192" s="32">
        <f t="shared" si="62"/>
        <v>101.28036339460867</v>
      </c>
      <c r="I192" s="32">
        <f t="shared" si="62"/>
        <v>100.46600807382222</v>
      </c>
      <c r="J192" s="32">
        <f t="shared" si="62"/>
        <v>101.99761478831245</v>
      </c>
      <c r="K192" s="32">
        <f t="shared" si="62"/>
        <v>103.99568277381782</v>
      </c>
      <c r="L192" s="32">
        <f t="shared" si="62"/>
        <v>104.50883575883576</v>
      </c>
      <c r="N192" s="110"/>
    </row>
    <row r="193" spans="1:25" s="22" customFormat="1" ht="15.75">
      <c r="A193" s="26">
        <v>301850</v>
      </c>
      <c r="B193" s="103"/>
      <c r="C193" s="103"/>
      <c r="D193" s="37" t="s">
        <v>11</v>
      </c>
      <c r="E193" s="81"/>
      <c r="F193" s="35"/>
      <c r="G193" s="36"/>
      <c r="H193" s="36"/>
      <c r="I193" s="36"/>
      <c r="J193" s="36"/>
      <c r="K193" s="36"/>
      <c r="L193" s="36"/>
      <c r="N193" s="110"/>
    </row>
    <row r="194" spans="1:25" s="22" customFormat="1" ht="15.75">
      <c r="A194" s="26">
        <v>301860</v>
      </c>
      <c r="B194" s="26" t="e">
        <f>VALUE(CONCATENATE($A$2,$C$4,C194))</f>
        <v>#N/A</v>
      </c>
      <c r="C194" s="26">
        <v>701010</v>
      </c>
      <c r="D194" s="43" t="s">
        <v>17</v>
      </c>
      <c r="E194" s="38" t="s">
        <v>16</v>
      </c>
      <c r="F194" s="40">
        <v>457.7</v>
      </c>
      <c r="G194" s="40">
        <v>250</v>
      </c>
      <c r="H194" s="40">
        <v>285.7</v>
      </c>
      <c r="I194" s="40">
        <v>300</v>
      </c>
      <c r="J194" s="40">
        <v>350</v>
      </c>
      <c r="K194" s="40">
        <v>350</v>
      </c>
      <c r="L194" s="40">
        <v>360</v>
      </c>
      <c r="N194" s="110"/>
    </row>
    <row r="195" spans="1:25" s="22" customFormat="1" ht="31.5">
      <c r="A195" s="26">
        <v>301870</v>
      </c>
      <c r="B195" s="26" t="e">
        <f>VALUE(CONCATENATE($A$2,$C$4,C195))</f>
        <v>#N/A</v>
      </c>
      <c r="C195" s="26">
        <v>801010</v>
      </c>
      <c r="D195" s="43" t="s">
        <v>19</v>
      </c>
      <c r="E195" s="38" t="s">
        <v>20</v>
      </c>
      <c r="F195" s="40">
        <v>104.7</v>
      </c>
      <c r="G195" s="40">
        <v>103.4</v>
      </c>
      <c r="H195" s="40">
        <v>105.2</v>
      </c>
      <c r="I195" s="40">
        <v>103.8</v>
      </c>
      <c r="J195" s="40">
        <v>104</v>
      </c>
      <c r="K195" s="40">
        <v>104</v>
      </c>
      <c r="L195" s="40">
        <v>104</v>
      </c>
      <c r="N195" s="110"/>
    </row>
    <row r="196" spans="1:25" s="22" customFormat="1" ht="31.5">
      <c r="A196" s="26">
        <v>301880</v>
      </c>
      <c r="B196" s="41" t="e">
        <f>VALUE(CONCATENATE($A$2,$C$4,C196))</f>
        <v>#N/A</v>
      </c>
      <c r="C196" s="41">
        <v>901010</v>
      </c>
      <c r="D196" s="78" t="s">
        <v>21</v>
      </c>
      <c r="E196" s="71" t="s">
        <v>20</v>
      </c>
      <c r="F196" s="31"/>
      <c r="G196" s="32">
        <f t="shared" ref="G196:L196" si="63">IF(F194=0,0,G194/F194/IF(G195&lt;&gt;0,G195,100)*10000)</f>
        <v>52.824884662146822</v>
      </c>
      <c r="H196" s="32">
        <f t="shared" si="63"/>
        <v>108.63117870722434</v>
      </c>
      <c r="I196" s="32">
        <f t="shared" si="63"/>
        <v>101.16112742053289</v>
      </c>
      <c r="J196" s="32">
        <f t="shared" si="63"/>
        <v>112.17948717948718</v>
      </c>
      <c r="K196" s="32">
        <f t="shared" si="63"/>
        <v>96.15384615384616</v>
      </c>
      <c r="L196" s="32">
        <f t="shared" si="63"/>
        <v>98.901098901098891</v>
      </c>
      <c r="N196" s="110"/>
    </row>
    <row r="197" spans="1:25" s="22" customFormat="1" ht="15.75">
      <c r="A197" s="26">
        <v>301890</v>
      </c>
      <c r="B197" s="103"/>
      <c r="C197" s="103"/>
      <c r="D197" s="34"/>
      <c r="E197" s="24"/>
      <c r="F197" s="35"/>
      <c r="G197" s="36"/>
      <c r="H197" s="36"/>
      <c r="I197" s="36"/>
      <c r="J197" s="36"/>
      <c r="K197" s="36"/>
      <c r="L197" s="36"/>
      <c r="N197" s="110"/>
    </row>
    <row r="198" spans="1:25" s="22" customFormat="1" ht="15.75">
      <c r="A198" s="26">
        <v>301900</v>
      </c>
      <c r="B198" s="26" t="e">
        <f>VALUE(CONCATENATE($A$2,$C$4,C198))</f>
        <v>#N/A</v>
      </c>
      <c r="C198" s="26">
        <v>700000</v>
      </c>
      <c r="D198" s="46" t="s">
        <v>18</v>
      </c>
      <c r="E198" s="47" t="s">
        <v>16</v>
      </c>
      <c r="F198" s="40">
        <f>F207+F219+F231</f>
        <v>2010.2</v>
      </c>
      <c r="G198" s="40">
        <f>G207+G219+G231</f>
        <v>1255.4000000000001</v>
      </c>
      <c r="H198" s="66">
        <f>H207+H219+H223+H231</f>
        <v>1503.847</v>
      </c>
      <c r="I198" s="40">
        <f>I207+I219+I231</f>
        <v>1698.5</v>
      </c>
      <c r="J198" s="40">
        <f>J207+J223+J231</f>
        <v>1805.6999999999998</v>
      </c>
      <c r="K198" s="131">
        <f>K207+K223+K231</f>
        <v>1877.55</v>
      </c>
      <c r="L198" s="40">
        <f>L207+L219+L223+L231</f>
        <v>1938.7</v>
      </c>
      <c r="N198" s="110"/>
    </row>
    <row r="199" spans="1:25" s="22" customFormat="1" ht="31.5" customHeight="1">
      <c r="A199" s="26">
        <v>301910</v>
      </c>
      <c r="B199" s="26" t="e">
        <f>VALUE(CONCATENATE($A$2,$C$4,C199))</f>
        <v>#N/A</v>
      </c>
      <c r="C199" s="26">
        <v>800000</v>
      </c>
      <c r="D199" s="51" t="s">
        <v>19</v>
      </c>
      <c r="E199" s="47" t="s">
        <v>20</v>
      </c>
      <c r="F199" s="125">
        <f t="shared" ref="F199:K199" si="64">IFERROR(F203/F198*IF(F204&lt;&gt;0,F204,100)+F207/F198*IF(F208&lt;&gt;0,F208,100)+F211/F198*IF(F212&lt;&gt;0,F212,100)+F215/F198*IF(F216&lt;&gt;0,F216,100)+F219/F198*IF(F220&lt;&gt;0,F220,100)+F223/F198*IF(F224&lt;&gt;0,F224,100)+F227/F198*IF(F228&lt;&gt;0,F228,100)+F231/F198*IF(F232&lt;&gt;0,F232,100)+F235/F198*IF(F236&lt;&gt;0,F236,100)+F239/F198*IF(F240&lt;&gt;0,F240,100),0)</f>
        <v>104.93523529997015</v>
      </c>
      <c r="G199" s="125">
        <f t="shared" si="64"/>
        <v>103.72265413414051</v>
      </c>
      <c r="H199" s="125">
        <f t="shared" si="64"/>
        <v>107.88517229478798</v>
      </c>
      <c r="I199" s="125">
        <f t="shared" si="64"/>
        <v>118.5815543126288</v>
      </c>
      <c r="J199" s="125">
        <f t="shared" si="64"/>
        <v>109.85116021487514</v>
      </c>
      <c r="K199" s="125">
        <f t="shared" si="64"/>
        <v>104.95271763734655</v>
      </c>
      <c r="L199" s="125">
        <f>IFERROR(L203/L198*IF(L204&lt;&gt;0,L204,100)+L207/L198*IF(L208&lt;&gt;0,L208,100)+L211/L198*IF(L212&lt;&gt;0,L212,100)+L215/L198*IF(L216&lt;&gt;0,L216,100)+L219/L198*IF(L220&lt;&gt;0,L220,100)+L223/L198*IF(L224&lt;&gt;0,L224,100)+L227/L198*IF(L228&lt;&gt;0,L228,100)+L231/L198*IF(L232&lt;&gt;0,L232,100)+L235/L198*IF(L236&lt;&gt;0,L236,100)+L239/L198*IF(L240&lt;&gt;0,L240,100),0)</f>
        <v>104.20712333006654</v>
      </c>
      <c r="N199" s="155" t="s">
        <v>144</v>
      </c>
      <c r="O199" s="155"/>
      <c r="P199" s="155"/>
      <c r="Q199" s="155"/>
      <c r="R199" s="155"/>
      <c r="S199" s="155"/>
      <c r="T199" s="155"/>
      <c r="U199" s="155"/>
      <c r="V199" s="155"/>
      <c r="W199" s="155"/>
      <c r="X199" s="112"/>
      <c r="Y199" s="112"/>
    </row>
    <row r="200" spans="1:25" s="22" customFormat="1" ht="31.5">
      <c r="A200" s="26">
        <v>301920</v>
      </c>
      <c r="B200" s="41" t="e">
        <f>VALUE(CONCATENATE($A$2,$C$4,C200))</f>
        <v>#N/A</v>
      </c>
      <c r="C200" s="41">
        <v>900000</v>
      </c>
      <c r="D200" s="82" t="s">
        <v>21</v>
      </c>
      <c r="E200" s="72" t="s">
        <v>20</v>
      </c>
      <c r="F200" s="79"/>
      <c r="G200" s="32">
        <f t="shared" ref="G200:L200" si="65">IF(F198=0,0,G198/F198/IF(G199&lt;&gt;0,G199,100)*10000)</f>
        <v>60.210084175709888</v>
      </c>
      <c r="H200" s="32">
        <f t="shared" si="65"/>
        <v>111.03496755174419</v>
      </c>
      <c r="I200" s="32">
        <f t="shared" si="65"/>
        <v>95.245564220478954</v>
      </c>
      <c r="J200" s="32">
        <f t="shared" si="65"/>
        <v>96.777722759222911</v>
      </c>
      <c r="K200" s="32">
        <f t="shared" si="65"/>
        <v>99.072295249533724</v>
      </c>
      <c r="L200" s="32">
        <f t="shared" si="65"/>
        <v>99.088143539777732</v>
      </c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</row>
    <row r="201" spans="1:25" s="22" customFormat="1" ht="78.75">
      <c r="A201" s="26">
        <v>301930</v>
      </c>
      <c r="B201" s="102"/>
      <c r="C201" s="102"/>
      <c r="D201" s="49" t="s">
        <v>156</v>
      </c>
      <c r="E201" s="47"/>
      <c r="F201" s="120">
        <f>F198-(F203+F207+F211+F215+F219+F223+F227+F231+F235+F239)</f>
        <v>0</v>
      </c>
      <c r="G201" s="120">
        <f t="shared" ref="G201:L201" si="66">G198-(G203+G207+G211+G215+G219+G223+G227+G231+G235+G239)</f>
        <v>0</v>
      </c>
      <c r="H201" s="120">
        <f t="shared" si="66"/>
        <v>0</v>
      </c>
      <c r="I201" s="120">
        <f t="shared" si="66"/>
        <v>0</v>
      </c>
      <c r="J201" s="120">
        <f t="shared" si="66"/>
        <v>0</v>
      </c>
      <c r="K201" s="120">
        <f t="shared" si="66"/>
        <v>0</v>
      </c>
      <c r="L201" s="120">
        <f t="shared" si="66"/>
        <v>0</v>
      </c>
      <c r="N201" s="122" t="s">
        <v>155</v>
      </c>
      <c r="O201" s="109"/>
      <c r="P201" s="109"/>
      <c r="Q201" s="109"/>
      <c r="R201" s="109"/>
      <c r="S201" s="109"/>
      <c r="T201" s="109"/>
      <c r="U201" s="109"/>
    </row>
    <row r="202" spans="1:25" s="22" customFormat="1" ht="15.75">
      <c r="A202" s="26">
        <v>301940</v>
      </c>
      <c r="B202" s="103"/>
      <c r="C202" s="103"/>
      <c r="D202" s="46" t="s">
        <v>6</v>
      </c>
      <c r="E202" s="47"/>
      <c r="F202" s="35"/>
      <c r="G202" s="36"/>
      <c r="H202" s="36"/>
      <c r="I202" s="36"/>
      <c r="J202" s="36"/>
      <c r="K202" s="36"/>
      <c r="L202" s="36"/>
      <c r="N202" s="110"/>
    </row>
    <row r="203" spans="1:25" s="22" customFormat="1" ht="15.75">
      <c r="A203" s="26">
        <v>301950</v>
      </c>
      <c r="B203" s="26" t="e">
        <f>VALUE(CONCATENATE($A$2,$C$4,C203))</f>
        <v>#N/A</v>
      </c>
      <c r="C203" s="26">
        <v>702001</v>
      </c>
      <c r="D203" s="51" t="s">
        <v>17</v>
      </c>
      <c r="E203" s="47" t="s">
        <v>16</v>
      </c>
      <c r="F203" s="40"/>
      <c r="G203" s="40"/>
      <c r="H203" s="40"/>
      <c r="I203" s="40"/>
      <c r="J203" s="40"/>
      <c r="K203" s="40"/>
      <c r="L203" s="40"/>
      <c r="N203" s="110"/>
    </row>
    <row r="204" spans="1:25" s="22" customFormat="1" ht="31.5">
      <c r="A204" s="26">
        <v>301960</v>
      </c>
      <c r="B204" s="26" t="e">
        <f>VALUE(CONCATENATE($A$2,$C$4,C204))</f>
        <v>#N/A</v>
      </c>
      <c r="C204" s="26">
        <v>802001</v>
      </c>
      <c r="D204" s="51" t="s">
        <v>19</v>
      </c>
      <c r="E204" s="47" t="s">
        <v>20</v>
      </c>
      <c r="F204" s="40"/>
      <c r="G204" s="40"/>
      <c r="H204" s="40"/>
      <c r="I204" s="40"/>
      <c r="J204" s="40"/>
      <c r="K204" s="40"/>
      <c r="L204" s="40"/>
      <c r="N204" s="110"/>
    </row>
    <row r="205" spans="1:25" s="22" customFormat="1" ht="31.5">
      <c r="A205" s="26">
        <v>301970</v>
      </c>
      <c r="B205" s="41" t="e">
        <f>VALUE(CONCATENATE($A$2,$C$4,C205))</f>
        <v>#N/A</v>
      </c>
      <c r="C205" s="41">
        <v>902001</v>
      </c>
      <c r="D205" s="82" t="s">
        <v>21</v>
      </c>
      <c r="E205" s="72" t="s">
        <v>20</v>
      </c>
      <c r="F205" s="31"/>
      <c r="G205" s="32">
        <f t="shared" ref="G205:L205" si="67">IF(F203=0,0,G203/F203/IF(G204&lt;&gt;0,G204,100)*10000)</f>
        <v>0</v>
      </c>
      <c r="H205" s="32">
        <f t="shared" si="67"/>
        <v>0</v>
      </c>
      <c r="I205" s="32">
        <f t="shared" si="67"/>
        <v>0</v>
      </c>
      <c r="J205" s="32">
        <f t="shared" si="67"/>
        <v>0</v>
      </c>
      <c r="K205" s="32">
        <f t="shared" si="67"/>
        <v>0</v>
      </c>
      <c r="L205" s="32">
        <f t="shared" si="67"/>
        <v>0</v>
      </c>
      <c r="N205" s="110"/>
    </row>
    <row r="206" spans="1:25" s="22" customFormat="1" ht="15.75">
      <c r="A206" s="26">
        <v>301980</v>
      </c>
      <c r="B206" s="103"/>
      <c r="C206" s="103"/>
      <c r="D206" s="46" t="s">
        <v>7</v>
      </c>
      <c r="E206" s="83"/>
      <c r="F206" s="35"/>
      <c r="G206" s="36"/>
      <c r="H206" s="36"/>
      <c r="I206" s="36"/>
      <c r="J206" s="36"/>
      <c r="K206" s="36"/>
      <c r="L206" s="36"/>
      <c r="N206" s="110"/>
    </row>
    <row r="207" spans="1:25" s="22" customFormat="1" ht="15.75">
      <c r="A207" s="26">
        <v>301990</v>
      </c>
      <c r="B207" s="26" t="e">
        <f>VALUE(CONCATENATE($A$2,$C$4,C207))</f>
        <v>#N/A</v>
      </c>
      <c r="C207" s="26">
        <v>702002</v>
      </c>
      <c r="D207" s="51" t="s">
        <v>17</v>
      </c>
      <c r="E207" s="47" t="s">
        <v>16</v>
      </c>
      <c r="F207" s="40">
        <v>128.9</v>
      </c>
      <c r="G207" s="40">
        <v>82.9</v>
      </c>
      <c r="H207" s="40">
        <v>90</v>
      </c>
      <c r="I207" s="40">
        <v>95.8</v>
      </c>
      <c r="J207" s="40">
        <v>101.4</v>
      </c>
      <c r="K207" s="40">
        <v>126.5</v>
      </c>
      <c r="L207" s="40">
        <v>138.4</v>
      </c>
      <c r="N207" s="110"/>
    </row>
    <row r="208" spans="1:25" s="22" customFormat="1" ht="31.5">
      <c r="A208" s="26">
        <v>302000</v>
      </c>
      <c r="B208" s="26" t="e">
        <f>VALUE(CONCATENATE($A$2,$C$4,C208))</f>
        <v>#N/A</v>
      </c>
      <c r="C208" s="26">
        <v>802002</v>
      </c>
      <c r="D208" s="51" t="s">
        <v>19</v>
      </c>
      <c r="E208" s="47" t="s">
        <v>20</v>
      </c>
      <c r="F208" s="40">
        <v>99.8</v>
      </c>
      <c r="G208" s="40">
        <v>99.8</v>
      </c>
      <c r="H208" s="40">
        <v>110.8</v>
      </c>
      <c r="I208" s="40">
        <v>116.6</v>
      </c>
      <c r="J208" s="40">
        <v>104</v>
      </c>
      <c r="K208" s="40">
        <v>104.3</v>
      </c>
      <c r="L208" s="40">
        <v>104.3</v>
      </c>
      <c r="N208" s="110"/>
    </row>
    <row r="209" spans="1:14" s="22" customFormat="1" ht="31.5">
      <c r="A209" s="26">
        <v>302010</v>
      </c>
      <c r="B209" s="41" t="e">
        <f>VALUE(CONCATENATE($A$2,$C$4,C209))</f>
        <v>#N/A</v>
      </c>
      <c r="C209" s="41">
        <v>902002</v>
      </c>
      <c r="D209" s="82" t="s">
        <v>21</v>
      </c>
      <c r="E209" s="72" t="s">
        <v>20</v>
      </c>
      <c r="F209" s="31"/>
      <c r="G209" s="32">
        <f t="shared" ref="G209:L209" si="68">IF(F207=0,0,G207/F207/IF(G208&lt;&gt;0,G208,100)*10000)</f>
        <v>64.442305868525267</v>
      </c>
      <c r="H209" s="32">
        <f t="shared" si="68"/>
        <v>97.982432838485764</v>
      </c>
      <c r="I209" s="32">
        <f t="shared" si="68"/>
        <v>91.290261101581848</v>
      </c>
      <c r="J209" s="32">
        <f t="shared" si="68"/>
        <v>101.77453027139876</v>
      </c>
      <c r="K209" s="32">
        <f t="shared" si="68"/>
        <v>119.61021253741956</v>
      </c>
      <c r="L209" s="32">
        <f t="shared" si="68"/>
        <v>104.89656243960302</v>
      </c>
      <c r="N209" s="110"/>
    </row>
    <row r="210" spans="1:14" s="22" customFormat="1" ht="47.25">
      <c r="A210" s="26">
        <v>302020</v>
      </c>
      <c r="B210" s="103"/>
      <c r="C210" s="103"/>
      <c r="D210" s="46" t="s">
        <v>38</v>
      </c>
      <c r="E210" s="47"/>
      <c r="F210" s="35"/>
      <c r="G210" s="36"/>
      <c r="H210" s="36"/>
      <c r="I210" s="36"/>
      <c r="J210" s="36"/>
      <c r="K210" s="36"/>
      <c r="L210" s="36"/>
      <c r="N210" s="110"/>
    </row>
    <row r="211" spans="1:14" s="22" customFormat="1" ht="15.75">
      <c r="A211" s="26">
        <v>302030</v>
      </c>
      <c r="B211" s="26" t="e">
        <f>VALUE(CONCATENATE($A$2,$C$4,C211))</f>
        <v>#N/A</v>
      </c>
      <c r="C211" s="26">
        <v>702003</v>
      </c>
      <c r="D211" s="51" t="s">
        <v>17</v>
      </c>
      <c r="E211" s="47" t="s">
        <v>16</v>
      </c>
      <c r="F211" s="40"/>
      <c r="G211" s="40"/>
      <c r="H211" s="40"/>
      <c r="I211" s="40"/>
      <c r="J211" s="40"/>
      <c r="K211" s="40"/>
      <c r="L211" s="40"/>
      <c r="N211" s="110"/>
    </row>
    <row r="212" spans="1:14" s="22" customFormat="1" ht="31.5">
      <c r="A212" s="26">
        <v>302040</v>
      </c>
      <c r="B212" s="26" t="e">
        <f>VALUE(CONCATENATE($A$2,$C$4,C212))</f>
        <v>#N/A</v>
      </c>
      <c r="C212" s="26">
        <v>802003</v>
      </c>
      <c r="D212" s="51" t="s">
        <v>19</v>
      </c>
      <c r="E212" s="47" t="s">
        <v>20</v>
      </c>
      <c r="F212" s="40"/>
      <c r="G212" s="40"/>
      <c r="H212" s="40"/>
      <c r="I212" s="40"/>
      <c r="J212" s="40"/>
      <c r="K212" s="40"/>
      <c r="L212" s="40"/>
      <c r="N212" s="110"/>
    </row>
    <row r="213" spans="1:14" s="22" customFormat="1" ht="31.5">
      <c r="A213" s="26">
        <v>302050</v>
      </c>
      <c r="B213" s="41" t="e">
        <f>VALUE(CONCATENATE($A$2,$C$4,C213))</f>
        <v>#N/A</v>
      </c>
      <c r="C213" s="41">
        <v>902003</v>
      </c>
      <c r="D213" s="82" t="s">
        <v>21</v>
      </c>
      <c r="E213" s="72" t="s">
        <v>20</v>
      </c>
      <c r="F213" s="31"/>
      <c r="G213" s="32">
        <f t="shared" ref="G213:L213" si="69">IF(F211=0,0,G211/F211/IF(G212&lt;&gt;0,G212,100)*10000)</f>
        <v>0</v>
      </c>
      <c r="H213" s="32">
        <f t="shared" si="69"/>
        <v>0</v>
      </c>
      <c r="I213" s="32">
        <f t="shared" si="69"/>
        <v>0</v>
      </c>
      <c r="J213" s="32">
        <f t="shared" si="69"/>
        <v>0</v>
      </c>
      <c r="K213" s="32">
        <f t="shared" si="69"/>
        <v>0</v>
      </c>
      <c r="L213" s="32">
        <f t="shared" si="69"/>
        <v>0</v>
      </c>
      <c r="N213" s="110"/>
    </row>
    <row r="214" spans="1:14" s="22" customFormat="1" ht="15.75">
      <c r="A214" s="26">
        <v>302060</v>
      </c>
      <c r="B214" s="103"/>
      <c r="C214" s="103"/>
      <c r="D214" s="84" t="s">
        <v>8</v>
      </c>
      <c r="E214" s="47"/>
      <c r="F214" s="35"/>
      <c r="G214" s="36"/>
      <c r="H214" s="36"/>
      <c r="I214" s="36"/>
      <c r="J214" s="36"/>
      <c r="K214" s="36"/>
      <c r="L214" s="36"/>
      <c r="N214" s="110"/>
    </row>
    <row r="215" spans="1:14" s="22" customFormat="1" ht="15.75">
      <c r="A215" s="26">
        <v>302070</v>
      </c>
      <c r="B215" s="26" t="e">
        <f>VALUE(CONCATENATE($A$2,$C$4,C215))</f>
        <v>#N/A</v>
      </c>
      <c r="C215" s="26">
        <v>702004</v>
      </c>
      <c r="D215" s="51" t="s">
        <v>17</v>
      </c>
      <c r="E215" s="47" t="s">
        <v>16</v>
      </c>
      <c r="F215" s="40"/>
      <c r="G215" s="40"/>
      <c r="H215" s="40"/>
      <c r="I215" s="40"/>
      <c r="J215" s="40"/>
      <c r="K215" s="40"/>
      <c r="L215" s="40"/>
      <c r="N215" s="110"/>
    </row>
    <row r="216" spans="1:14" s="22" customFormat="1" ht="31.5">
      <c r="A216" s="26">
        <v>302080</v>
      </c>
      <c r="B216" s="26" t="e">
        <f>VALUE(CONCATENATE($A$2,$C$4,C216))</f>
        <v>#N/A</v>
      </c>
      <c r="C216" s="26">
        <v>802004</v>
      </c>
      <c r="D216" s="51" t="s">
        <v>19</v>
      </c>
      <c r="E216" s="47" t="s">
        <v>20</v>
      </c>
      <c r="F216" s="40"/>
      <c r="G216" s="40"/>
      <c r="H216" s="40"/>
      <c r="I216" s="40"/>
      <c r="J216" s="40"/>
      <c r="K216" s="40"/>
      <c r="L216" s="40"/>
      <c r="N216" s="110"/>
    </row>
    <row r="217" spans="1:14" s="22" customFormat="1" ht="31.5">
      <c r="A217" s="26">
        <v>302090</v>
      </c>
      <c r="B217" s="41" t="e">
        <f>VALUE(CONCATENATE($A$2,$C$4,C217))</f>
        <v>#N/A</v>
      </c>
      <c r="C217" s="41">
        <v>902004</v>
      </c>
      <c r="D217" s="82" t="s">
        <v>21</v>
      </c>
      <c r="E217" s="72" t="s">
        <v>20</v>
      </c>
      <c r="F217" s="31"/>
      <c r="G217" s="32">
        <f t="shared" ref="G217:L217" si="70">IF(F215=0,0,G215/F215/IF(G216&lt;&gt;0,G216,100)*10000)</f>
        <v>0</v>
      </c>
      <c r="H217" s="32">
        <f t="shared" si="70"/>
        <v>0</v>
      </c>
      <c r="I217" s="32">
        <f t="shared" si="70"/>
        <v>0</v>
      </c>
      <c r="J217" s="32">
        <f t="shared" si="70"/>
        <v>0</v>
      </c>
      <c r="K217" s="32">
        <f t="shared" si="70"/>
        <v>0</v>
      </c>
      <c r="L217" s="32">
        <f t="shared" si="70"/>
        <v>0</v>
      </c>
      <c r="N217" s="110"/>
    </row>
    <row r="218" spans="1:14" s="22" customFormat="1" ht="31.5">
      <c r="A218" s="26">
        <v>302100</v>
      </c>
      <c r="B218" s="103"/>
      <c r="C218" s="103"/>
      <c r="D218" s="46" t="s">
        <v>33</v>
      </c>
      <c r="E218" s="47"/>
      <c r="F218" s="35"/>
      <c r="G218" s="36"/>
      <c r="H218" s="36"/>
      <c r="I218" s="36"/>
      <c r="J218" s="36"/>
      <c r="K218" s="36"/>
      <c r="L218" s="36"/>
      <c r="N218" s="110"/>
    </row>
    <row r="219" spans="1:14" s="22" customFormat="1" ht="15.75">
      <c r="A219" s="26">
        <v>302110</v>
      </c>
      <c r="B219" s="26" t="e">
        <f>VALUE(CONCATENATE($A$2,$C$4,C219))</f>
        <v>#N/A</v>
      </c>
      <c r="C219" s="26">
        <v>702005</v>
      </c>
      <c r="D219" s="51" t="s">
        <v>17</v>
      </c>
      <c r="E219" s="47" t="s">
        <v>16</v>
      </c>
      <c r="F219" s="40">
        <v>502.8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N219" s="110"/>
    </row>
    <row r="220" spans="1:14" s="22" customFormat="1" ht="31.5">
      <c r="A220" s="26">
        <v>302120</v>
      </c>
      <c r="B220" s="26" t="e">
        <f>VALUE(CONCATENATE($A$2,$C$4,C220))</f>
        <v>#N/A</v>
      </c>
      <c r="C220" s="26">
        <v>802005</v>
      </c>
      <c r="D220" s="51" t="s">
        <v>19</v>
      </c>
      <c r="E220" s="47" t="s">
        <v>20</v>
      </c>
      <c r="F220" s="40">
        <v>105.8</v>
      </c>
      <c r="G220" s="40">
        <v>103.8</v>
      </c>
      <c r="H220" s="40">
        <v>104.7</v>
      </c>
      <c r="I220" s="40">
        <v>103.1</v>
      </c>
      <c r="J220" s="40">
        <v>103.8</v>
      </c>
      <c r="K220" s="40">
        <v>104</v>
      </c>
      <c r="L220" s="40">
        <v>104</v>
      </c>
      <c r="N220" s="110"/>
    </row>
    <row r="221" spans="1:14" s="22" customFormat="1" ht="31.5">
      <c r="A221" s="26">
        <v>302130</v>
      </c>
      <c r="B221" s="41" t="e">
        <f>VALUE(CONCATENATE($A$2,$C$4,C221))</f>
        <v>#N/A</v>
      </c>
      <c r="C221" s="41">
        <v>902005</v>
      </c>
      <c r="D221" s="82" t="s">
        <v>21</v>
      </c>
      <c r="E221" s="72" t="s">
        <v>20</v>
      </c>
      <c r="F221" s="31"/>
      <c r="G221" s="32">
        <f t="shared" ref="G221:L221" si="71">IF(F219=0,0,G219/F219/IF(G220&lt;&gt;0,G220,100)*10000)</f>
        <v>0</v>
      </c>
      <c r="H221" s="32">
        <f t="shared" si="71"/>
        <v>0</v>
      </c>
      <c r="I221" s="32">
        <f t="shared" si="71"/>
        <v>0</v>
      </c>
      <c r="J221" s="32">
        <f t="shared" si="71"/>
        <v>0</v>
      </c>
      <c r="K221" s="32">
        <f t="shared" si="71"/>
        <v>0</v>
      </c>
      <c r="L221" s="32">
        <f t="shared" si="71"/>
        <v>0</v>
      </c>
      <c r="N221" s="110"/>
    </row>
    <row r="222" spans="1:14" s="22" customFormat="1" ht="15.75">
      <c r="A222" s="26">
        <v>302140</v>
      </c>
      <c r="B222" s="103"/>
      <c r="C222" s="103"/>
      <c r="D222" s="46" t="s">
        <v>35</v>
      </c>
      <c r="E222" s="85"/>
      <c r="F222" s="35"/>
      <c r="G222" s="36"/>
      <c r="H222" s="36"/>
      <c r="I222" s="36"/>
      <c r="J222" s="36"/>
      <c r="K222" s="36"/>
      <c r="L222" s="36"/>
      <c r="N222" s="110"/>
    </row>
    <row r="223" spans="1:14" s="22" customFormat="1" ht="15.75">
      <c r="A223" s="26">
        <v>302150</v>
      </c>
      <c r="B223" s="26" t="e">
        <f>VALUE(CONCATENATE($A$2,$C$4,C223))</f>
        <v>#N/A</v>
      </c>
      <c r="C223" s="26">
        <v>702006</v>
      </c>
      <c r="D223" s="51" t="s">
        <v>17</v>
      </c>
      <c r="E223" s="47" t="s">
        <v>16</v>
      </c>
      <c r="F223" s="40"/>
      <c r="G223" s="40"/>
      <c r="H223" s="40">
        <v>0.14699999999999999</v>
      </c>
      <c r="I223" s="40"/>
      <c r="J223" s="40">
        <v>0.2</v>
      </c>
      <c r="K223" s="40">
        <v>0.25</v>
      </c>
      <c r="L223" s="40">
        <v>0.3</v>
      </c>
      <c r="N223" s="110"/>
    </row>
    <row r="224" spans="1:14" s="22" customFormat="1" ht="31.5">
      <c r="A224" s="26">
        <v>302160</v>
      </c>
      <c r="B224" s="26" t="e">
        <f>VALUE(CONCATENATE($A$2,$C$4,C224))</f>
        <v>#N/A</v>
      </c>
      <c r="C224" s="26">
        <v>802006</v>
      </c>
      <c r="D224" s="51" t="s">
        <v>19</v>
      </c>
      <c r="E224" s="47" t="s">
        <v>20</v>
      </c>
      <c r="F224" s="40">
        <v>103.7</v>
      </c>
      <c r="G224" s="40">
        <v>101.8</v>
      </c>
      <c r="H224" s="40">
        <v>104.1</v>
      </c>
      <c r="I224" s="40">
        <v>104</v>
      </c>
      <c r="J224" s="40">
        <v>104.1</v>
      </c>
      <c r="K224" s="40">
        <v>104.1</v>
      </c>
      <c r="L224" s="40">
        <v>104.1</v>
      </c>
      <c r="N224" s="110"/>
    </row>
    <row r="225" spans="1:14" s="22" customFormat="1" ht="31.5">
      <c r="A225" s="26">
        <v>302170</v>
      </c>
      <c r="B225" s="41" t="e">
        <f>VALUE(CONCATENATE($A$2,$C$4,C225))</f>
        <v>#N/A</v>
      </c>
      <c r="C225" s="41">
        <v>902006</v>
      </c>
      <c r="D225" s="82" t="s">
        <v>21</v>
      </c>
      <c r="E225" s="72" t="s">
        <v>20</v>
      </c>
      <c r="F225" s="31"/>
      <c r="G225" s="32">
        <f t="shared" ref="G225:L225" si="72">IF(F223=0,0,G223/F223/IF(G224&lt;&gt;0,G224,100)*10000)</f>
        <v>0</v>
      </c>
      <c r="H225" s="32">
        <f t="shared" si="72"/>
        <v>0</v>
      </c>
      <c r="I225" s="32">
        <f t="shared" si="72"/>
        <v>0</v>
      </c>
      <c r="J225" s="32">
        <f t="shared" si="72"/>
        <v>0</v>
      </c>
      <c r="K225" s="32">
        <f t="shared" si="72"/>
        <v>120.07684918347742</v>
      </c>
      <c r="L225" s="32">
        <f t="shared" si="72"/>
        <v>115.27377521613833</v>
      </c>
      <c r="N225" s="110"/>
    </row>
    <row r="226" spans="1:14" s="22" customFormat="1" ht="31.5">
      <c r="A226" s="26">
        <v>302180</v>
      </c>
      <c r="B226" s="103"/>
      <c r="C226" s="103"/>
      <c r="D226" s="46" t="s">
        <v>37</v>
      </c>
      <c r="E226" s="47"/>
      <c r="F226" s="35"/>
      <c r="G226" s="36"/>
      <c r="H226" s="36"/>
      <c r="I226" s="36"/>
      <c r="J226" s="36"/>
      <c r="K226" s="36"/>
      <c r="L226" s="36"/>
      <c r="N226" s="110"/>
    </row>
    <row r="227" spans="1:14" s="22" customFormat="1" ht="15.75">
      <c r="A227" s="26">
        <v>302190</v>
      </c>
      <c r="B227" s="26" t="e">
        <f>VALUE(CONCATENATE($A$2,$C$4,C227))</f>
        <v>#N/A</v>
      </c>
      <c r="C227" s="26">
        <v>702007</v>
      </c>
      <c r="D227" s="51" t="s">
        <v>17</v>
      </c>
      <c r="E227" s="47" t="s">
        <v>16</v>
      </c>
      <c r="F227" s="40"/>
      <c r="G227" s="40"/>
      <c r="H227" s="40"/>
      <c r="I227" s="40"/>
      <c r="J227" s="40"/>
      <c r="K227" s="40"/>
      <c r="L227" s="40"/>
      <c r="N227" s="110"/>
    </row>
    <row r="228" spans="1:14" s="22" customFormat="1" ht="31.5">
      <c r="A228" s="26">
        <v>302200</v>
      </c>
      <c r="B228" s="26" t="e">
        <f>VALUE(CONCATENATE($A$2,$C$4,C228))</f>
        <v>#N/A</v>
      </c>
      <c r="C228" s="26">
        <v>802007</v>
      </c>
      <c r="D228" s="51" t="s">
        <v>19</v>
      </c>
      <c r="E228" s="47" t="s">
        <v>20</v>
      </c>
      <c r="F228" s="40"/>
      <c r="G228" s="40"/>
      <c r="H228" s="40"/>
      <c r="I228" s="40"/>
      <c r="J228" s="40"/>
      <c r="K228" s="40"/>
      <c r="L228" s="40"/>
      <c r="N228" s="110"/>
    </row>
    <row r="229" spans="1:14" s="22" customFormat="1" ht="31.5">
      <c r="A229" s="26">
        <v>302210</v>
      </c>
      <c r="B229" s="41" t="e">
        <f>VALUE(CONCATENATE($A$2,$C$4,C229))</f>
        <v>#N/A</v>
      </c>
      <c r="C229" s="41">
        <v>902007</v>
      </c>
      <c r="D229" s="82" t="s">
        <v>21</v>
      </c>
      <c r="E229" s="72" t="s">
        <v>20</v>
      </c>
      <c r="F229" s="31"/>
      <c r="G229" s="32">
        <f t="shared" ref="G229:L229" si="73">IF(F227=0,0,G227/F227/IF(G228&lt;&gt;0,G228,100)*10000)</f>
        <v>0</v>
      </c>
      <c r="H229" s="32">
        <f t="shared" si="73"/>
        <v>0</v>
      </c>
      <c r="I229" s="32">
        <f t="shared" si="73"/>
        <v>0</v>
      </c>
      <c r="J229" s="32">
        <f t="shared" si="73"/>
        <v>0</v>
      </c>
      <c r="K229" s="32">
        <f t="shared" si="73"/>
        <v>0</v>
      </c>
      <c r="L229" s="32">
        <f t="shared" si="73"/>
        <v>0</v>
      </c>
      <c r="N229" s="110"/>
    </row>
    <row r="230" spans="1:14" s="22" customFormat="1" ht="31.5">
      <c r="A230" s="26">
        <v>302220</v>
      </c>
      <c r="B230" s="103"/>
      <c r="C230" s="103"/>
      <c r="D230" s="46" t="s">
        <v>30</v>
      </c>
      <c r="E230" s="85"/>
      <c r="F230" s="35"/>
      <c r="G230" s="36"/>
      <c r="H230" s="36"/>
      <c r="I230" s="36"/>
      <c r="J230" s="36"/>
      <c r="K230" s="36"/>
      <c r="L230" s="36"/>
      <c r="N230" s="110"/>
    </row>
    <row r="231" spans="1:14" s="22" customFormat="1" ht="15.75">
      <c r="A231" s="26">
        <v>302230</v>
      </c>
      <c r="B231" s="26" t="e">
        <f>VALUE(CONCATENATE($A$2,$C$4,C231))</f>
        <v>#N/A</v>
      </c>
      <c r="C231" s="26">
        <v>702008</v>
      </c>
      <c r="D231" s="51" t="s">
        <v>17</v>
      </c>
      <c r="E231" s="47" t="s">
        <v>16</v>
      </c>
      <c r="F231" s="40">
        <v>1378.5</v>
      </c>
      <c r="G231" s="40">
        <v>1172.5</v>
      </c>
      <c r="H231" s="40">
        <v>1413.7</v>
      </c>
      <c r="I231" s="40">
        <v>1602.7</v>
      </c>
      <c r="J231" s="40">
        <v>1704.1</v>
      </c>
      <c r="K231" s="40">
        <v>1750.8</v>
      </c>
      <c r="L231" s="40">
        <v>1800</v>
      </c>
      <c r="N231" s="110"/>
    </row>
    <row r="232" spans="1:14" s="22" customFormat="1" ht="31.5">
      <c r="A232" s="26">
        <v>302240</v>
      </c>
      <c r="B232" s="26" t="e">
        <f>VALUE(CONCATENATE($A$2,$C$4,C232))</f>
        <v>#N/A</v>
      </c>
      <c r="C232" s="26">
        <v>802008</v>
      </c>
      <c r="D232" s="51" t="s">
        <v>19</v>
      </c>
      <c r="E232" s="47" t="s">
        <v>20</v>
      </c>
      <c r="F232" s="40">
        <v>105.1</v>
      </c>
      <c r="G232" s="40">
        <v>104</v>
      </c>
      <c r="H232" s="40">
        <v>107.7</v>
      </c>
      <c r="I232" s="40">
        <v>118.7</v>
      </c>
      <c r="J232" s="40">
        <v>110.2</v>
      </c>
      <c r="K232" s="40">
        <v>105</v>
      </c>
      <c r="L232" s="40">
        <v>104.2</v>
      </c>
      <c r="N232" s="110"/>
    </row>
    <row r="233" spans="1:14" s="22" customFormat="1" ht="31.5">
      <c r="A233" s="26">
        <v>302250</v>
      </c>
      <c r="B233" s="41" t="e">
        <f>VALUE(CONCATENATE($A$2,$C$4,C233))</f>
        <v>#N/A</v>
      </c>
      <c r="C233" s="41">
        <v>902008</v>
      </c>
      <c r="D233" s="82" t="s">
        <v>21</v>
      </c>
      <c r="E233" s="72" t="s">
        <v>20</v>
      </c>
      <c r="F233" s="31"/>
      <c r="G233" s="32">
        <f t="shared" ref="G233:L233" si="74">IF(F231=0,0,G231/F231/IF(G232&lt;&gt;0,G232,100)*10000)</f>
        <v>81.784827432270305</v>
      </c>
      <c r="H233" s="32">
        <f t="shared" si="74"/>
        <v>111.95118716010082</v>
      </c>
      <c r="I233" s="32">
        <f t="shared" si="74"/>
        <v>95.508991652810906</v>
      </c>
      <c r="J233" s="32">
        <f t="shared" si="74"/>
        <v>96.485320767121991</v>
      </c>
      <c r="K233" s="32">
        <f t="shared" si="74"/>
        <v>97.848047146797214</v>
      </c>
      <c r="L233" s="32">
        <f t="shared" si="74"/>
        <v>98.666165004032152</v>
      </c>
      <c r="N233" s="110"/>
    </row>
    <row r="234" spans="1:14" s="22" customFormat="1" ht="31.5">
      <c r="A234" s="26">
        <v>302260</v>
      </c>
      <c r="B234" s="103"/>
      <c r="C234" s="103"/>
      <c r="D234" s="46" t="s">
        <v>31</v>
      </c>
      <c r="E234" s="47"/>
      <c r="F234" s="35"/>
      <c r="G234" s="36"/>
      <c r="H234" s="36"/>
      <c r="I234" s="36"/>
      <c r="J234" s="36"/>
      <c r="K234" s="36"/>
      <c r="L234" s="36"/>
      <c r="N234" s="110"/>
    </row>
    <row r="235" spans="1:14" s="22" customFormat="1" ht="15.75">
      <c r="A235" s="26">
        <v>302270</v>
      </c>
      <c r="B235" s="26" t="e">
        <f>VALUE(CONCATENATE($A$2,$C$4,C235))</f>
        <v>#N/A</v>
      </c>
      <c r="C235" s="26">
        <v>702009</v>
      </c>
      <c r="D235" s="51" t="s">
        <v>17</v>
      </c>
      <c r="E235" s="47" t="s">
        <v>16</v>
      </c>
      <c r="F235" s="40"/>
      <c r="G235" s="40"/>
      <c r="H235" s="40"/>
      <c r="I235" s="40"/>
      <c r="J235" s="40"/>
      <c r="K235" s="40"/>
      <c r="L235" s="40"/>
      <c r="N235" s="110"/>
    </row>
    <row r="236" spans="1:14" s="22" customFormat="1" ht="31.5">
      <c r="A236" s="26">
        <v>302280</v>
      </c>
      <c r="B236" s="26" t="e">
        <f>VALUE(CONCATENATE($A$2,$C$4,C236))</f>
        <v>#N/A</v>
      </c>
      <c r="C236" s="26">
        <v>802009</v>
      </c>
      <c r="D236" s="51" t="s">
        <v>19</v>
      </c>
      <c r="E236" s="47" t="s">
        <v>20</v>
      </c>
      <c r="F236" s="40"/>
      <c r="G236" s="40"/>
      <c r="H236" s="40"/>
      <c r="I236" s="40"/>
      <c r="J236" s="40"/>
      <c r="K236" s="40"/>
      <c r="L236" s="40"/>
      <c r="N236" s="110"/>
    </row>
    <row r="237" spans="1:14" s="22" customFormat="1" ht="31.5">
      <c r="A237" s="26">
        <v>302290</v>
      </c>
      <c r="B237" s="41" t="e">
        <f>VALUE(CONCATENATE($A$2,$C$4,C237))</f>
        <v>#N/A</v>
      </c>
      <c r="C237" s="41">
        <v>902009</v>
      </c>
      <c r="D237" s="82" t="s">
        <v>21</v>
      </c>
      <c r="E237" s="72" t="s">
        <v>20</v>
      </c>
      <c r="F237" s="31"/>
      <c r="G237" s="32">
        <f t="shared" ref="G237:L237" si="75">IF(F235=0,0,G235/F235/IF(G236&lt;&gt;0,G236,100)*10000)</f>
        <v>0</v>
      </c>
      <c r="H237" s="32">
        <f t="shared" si="75"/>
        <v>0</v>
      </c>
      <c r="I237" s="32">
        <f t="shared" si="75"/>
        <v>0</v>
      </c>
      <c r="J237" s="32">
        <f t="shared" si="75"/>
        <v>0</v>
      </c>
      <c r="K237" s="32">
        <f t="shared" si="75"/>
        <v>0</v>
      </c>
      <c r="L237" s="32">
        <f t="shared" si="75"/>
        <v>0</v>
      </c>
      <c r="N237" s="110"/>
    </row>
    <row r="238" spans="1:14" s="22" customFormat="1" ht="15.75">
      <c r="A238" s="26">
        <v>302300</v>
      </c>
      <c r="B238" s="103"/>
      <c r="C238" s="103"/>
      <c r="D238" s="84" t="s">
        <v>11</v>
      </c>
      <c r="E238" s="85"/>
      <c r="F238" s="35"/>
      <c r="G238" s="36"/>
      <c r="H238" s="36"/>
      <c r="I238" s="36"/>
      <c r="J238" s="36"/>
      <c r="K238" s="36"/>
      <c r="L238" s="36"/>
      <c r="N238" s="110"/>
    </row>
    <row r="239" spans="1:14" s="22" customFormat="1" ht="15.75">
      <c r="A239" s="26">
        <v>302310</v>
      </c>
      <c r="B239" s="26" t="e">
        <f>VALUE(CONCATENATE($A$2,$C$4,C239))</f>
        <v>#N/A</v>
      </c>
      <c r="C239" s="26">
        <v>702010</v>
      </c>
      <c r="D239" s="51" t="s">
        <v>17</v>
      </c>
      <c r="E239" s="47" t="s">
        <v>16</v>
      </c>
      <c r="F239" s="40"/>
      <c r="G239" s="40"/>
      <c r="H239" s="40"/>
      <c r="I239" s="40"/>
      <c r="J239" s="40"/>
      <c r="K239" s="40"/>
      <c r="L239" s="40"/>
      <c r="N239" s="110"/>
    </row>
    <row r="240" spans="1:14" s="22" customFormat="1" ht="31.5">
      <c r="A240" s="26">
        <v>302320</v>
      </c>
      <c r="B240" s="26" t="e">
        <f>VALUE(CONCATENATE($A$2,$C$4,C240))</f>
        <v>#N/A</v>
      </c>
      <c r="C240" s="26">
        <v>802010</v>
      </c>
      <c r="D240" s="51" t="s">
        <v>19</v>
      </c>
      <c r="E240" s="47" t="s">
        <v>20</v>
      </c>
      <c r="F240" s="40"/>
      <c r="G240" s="40"/>
      <c r="H240" s="40"/>
      <c r="I240" s="40"/>
      <c r="J240" s="40"/>
      <c r="K240" s="40"/>
      <c r="L240" s="40"/>
      <c r="N240" s="110"/>
    </row>
    <row r="241" spans="1:24" s="22" customFormat="1" ht="31.5">
      <c r="A241" s="26">
        <v>302330</v>
      </c>
      <c r="B241" s="41" t="e">
        <f>VALUE(CONCATENATE($A$2,$C$4,C241))</f>
        <v>#N/A</v>
      </c>
      <c r="C241" s="41">
        <v>902010</v>
      </c>
      <c r="D241" s="82" t="s">
        <v>21</v>
      </c>
      <c r="E241" s="72" t="s">
        <v>20</v>
      </c>
      <c r="F241" s="31"/>
      <c r="G241" s="32">
        <f t="shared" ref="G241:L241" si="76">IF(F239=0,0,G239/F239/IF(G240&lt;&gt;0,G240,100)*10000)</f>
        <v>0</v>
      </c>
      <c r="H241" s="32">
        <f t="shared" si="76"/>
        <v>0</v>
      </c>
      <c r="I241" s="32">
        <f t="shared" si="76"/>
        <v>0</v>
      </c>
      <c r="J241" s="32">
        <f t="shared" si="76"/>
        <v>0</v>
      </c>
      <c r="K241" s="32">
        <f t="shared" si="76"/>
        <v>0</v>
      </c>
      <c r="L241" s="32">
        <f t="shared" si="76"/>
        <v>0</v>
      </c>
      <c r="N241" s="110"/>
    </row>
    <row r="242" spans="1:24" s="22" customFormat="1" ht="15.75">
      <c r="A242" s="26">
        <v>302340</v>
      </c>
      <c r="B242" s="103"/>
      <c r="C242" s="103"/>
      <c r="D242" s="34"/>
      <c r="E242" s="24"/>
      <c r="F242" s="35"/>
      <c r="G242" s="36"/>
      <c r="H242" s="36"/>
      <c r="I242" s="36"/>
      <c r="J242" s="36"/>
      <c r="K242" s="36"/>
      <c r="L242" s="36">
        <f>L287+L332</f>
        <v>0</v>
      </c>
      <c r="N242" s="110"/>
    </row>
    <row r="243" spans="1:24" s="22" customFormat="1" ht="31.5">
      <c r="A243" s="26">
        <v>302350</v>
      </c>
      <c r="B243" s="26" t="e">
        <f>VALUE(CONCATENATE($A$2,$C$4,C243))</f>
        <v>#N/A</v>
      </c>
      <c r="C243" s="26">
        <v>100000</v>
      </c>
      <c r="D243" s="74" t="s">
        <v>46</v>
      </c>
      <c r="E243" s="24" t="s">
        <v>16</v>
      </c>
      <c r="F243" s="132">
        <f>F248+F252+F256+F260+F264+F268+F272+F276+F280+F284</f>
        <v>107.1374</v>
      </c>
      <c r="G243" s="40">
        <v>131</v>
      </c>
      <c r="H243" s="40">
        <v>153</v>
      </c>
      <c r="I243" s="40">
        <f>I288+I333</f>
        <v>187</v>
      </c>
      <c r="J243" s="40">
        <f t="shared" ref="J243:L243" si="77">J288+J333</f>
        <v>191</v>
      </c>
      <c r="K243" s="40">
        <f t="shared" si="77"/>
        <v>212.3</v>
      </c>
      <c r="L243" s="40">
        <f t="shared" si="77"/>
        <v>232</v>
      </c>
    </row>
    <row r="244" spans="1:24" s="22" customFormat="1" ht="31.5" customHeight="1">
      <c r="A244" s="26">
        <v>302360</v>
      </c>
      <c r="B244" s="26" t="e">
        <f>VALUE(CONCATENATE($A$2,$C$4,C244))</f>
        <v>#N/A</v>
      </c>
      <c r="C244" s="26">
        <v>110000</v>
      </c>
      <c r="D244" s="34" t="s">
        <v>19</v>
      </c>
      <c r="E244" s="24" t="s">
        <v>20</v>
      </c>
      <c r="F244" s="125">
        <f t="shared" ref="F244:L244" si="78">IFERROR(F248/F243*IF(F249&lt;&gt;0,F249,100)+F252/F243*IF(F253&lt;&gt;0,F253,100)+F256/F243*IF(F257&lt;&gt;0,F257,100)+F260/F243*IF(F261&lt;&gt;0,F261,100)+F264/F243*IF(F265&lt;&gt;0,F265,100)+F268/F243*IF(F269&lt;&gt;0,F269,100)+F272/F243*IF(F273&lt;&gt;0,F273,100)+F276/F243*IF(F277&lt;&gt;0,F277,100)+F280/F243*IF(F281&lt;&gt;0,F281,100)+F284/F243*IF(F285&lt;&gt;0,F285,100),0)</f>
        <v>107.4</v>
      </c>
      <c r="G244" s="125">
        <f t="shared" si="78"/>
        <v>105.6</v>
      </c>
      <c r="H244" s="125">
        <f t="shared" si="78"/>
        <v>104.9</v>
      </c>
      <c r="I244" s="125">
        <f t="shared" si="78"/>
        <v>111.4</v>
      </c>
      <c r="J244" s="125">
        <f t="shared" si="78"/>
        <v>106.79999999999998</v>
      </c>
      <c r="K244" s="125">
        <f t="shared" si="78"/>
        <v>105.29999999999998</v>
      </c>
      <c r="L244" s="125">
        <f t="shared" si="78"/>
        <v>104.80000000000001</v>
      </c>
      <c r="N244" s="155" t="s">
        <v>145</v>
      </c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</row>
    <row r="245" spans="1:24" s="22" customFormat="1" ht="31.5">
      <c r="A245" s="26">
        <v>302370</v>
      </c>
      <c r="B245" s="41" t="e">
        <f>VALUE(CONCATENATE($A$2,$C$4,C245))</f>
        <v>#N/A</v>
      </c>
      <c r="C245" s="41">
        <v>120000</v>
      </c>
      <c r="D245" s="76" t="s">
        <v>21</v>
      </c>
      <c r="E245" s="30" t="s">
        <v>20</v>
      </c>
      <c r="F245" s="79"/>
      <c r="G245" s="32">
        <f t="shared" ref="G245:L245" si="79">IF(F243=0,0,G243/F243/IF(G244&lt;&gt;0,G244,100)*10000)</f>
        <v>115.78872578859513</v>
      </c>
      <c r="H245" s="32">
        <f t="shared" si="79"/>
        <v>111.33831566231744</v>
      </c>
      <c r="I245" s="32">
        <f t="shared" si="79"/>
        <v>109.7147416716537</v>
      </c>
      <c r="J245" s="32">
        <f t="shared" si="79"/>
        <v>95.635802840032866</v>
      </c>
      <c r="K245" s="32">
        <f t="shared" si="79"/>
        <v>105.55729578417191</v>
      </c>
      <c r="L245" s="32">
        <f t="shared" si="79"/>
        <v>104.27416194136914</v>
      </c>
      <c r="N245" s="110"/>
    </row>
    <row r="246" spans="1:24" s="22" customFormat="1" ht="94.5">
      <c r="A246" s="26">
        <v>302380</v>
      </c>
      <c r="B246" s="102"/>
      <c r="C246" s="102"/>
      <c r="D246" s="86" t="s">
        <v>157</v>
      </c>
      <c r="E246" s="24"/>
      <c r="F246" s="120">
        <f>F243-(F248+F252+F256+F260+F264+F268+F272+F276+F280+F284)</f>
        <v>0</v>
      </c>
      <c r="G246" s="120">
        <f t="shared" ref="G246:L246" si="80">G243-(G248+G252+G256+G260+G264+G268+G272+G276+G280+G284)</f>
        <v>0</v>
      </c>
      <c r="H246" s="120">
        <f t="shared" si="80"/>
        <v>0</v>
      </c>
      <c r="I246" s="120">
        <f>I243-(I248+I252+I256+I260+I264+I268+I272+I276+I280+I284)</f>
        <v>0</v>
      </c>
      <c r="J246" s="120">
        <f t="shared" si="80"/>
        <v>0</v>
      </c>
      <c r="K246" s="120">
        <f t="shared" si="80"/>
        <v>0</v>
      </c>
      <c r="L246" s="120">
        <f t="shared" si="80"/>
        <v>0</v>
      </c>
      <c r="N246" s="122" t="s">
        <v>158</v>
      </c>
      <c r="O246" s="111"/>
    </row>
    <row r="247" spans="1:24" s="22" customFormat="1" ht="15.75">
      <c r="A247" s="26">
        <v>302390</v>
      </c>
      <c r="B247" s="103"/>
      <c r="C247" s="103"/>
      <c r="D247" s="87" t="s">
        <v>6</v>
      </c>
      <c r="E247" s="24"/>
      <c r="F247" s="70"/>
      <c r="G247" s="70"/>
      <c r="H247" s="70"/>
      <c r="I247" s="70"/>
      <c r="J247" s="70"/>
      <c r="K247" s="70"/>
      <c r="L247" s="70"/>
      <c r="N247" s="155" t="s">
        <v>140</v>
      </c>
      <c r="O247" s="155"/>
      <c r="P247" s="155"/>
      <c r="Q247" s="155"/>
      <c r="R247" s="155"/>
      <c r="S247" s="155"/>
      <c r="T247" s="155"/>
      <c r="U247" s="155"/>
      <c r="V247" s="155"/>
    </row>
    <row r="248" spans="1:24" s="22" customFormat="1" ht="15.75">
      <c r="A248" s="26">
        <v>302400</v>
      </c>
      <c r="B248" s="26" t="e">
        <f>VALUE(CONCATENATE($A$2,$C$4,C248))</f>
        <v>#N/A</v>
      </c>
      <c r="C248" s="26">
        <v>100001</v>
      </c>
      <c r="D248" s="34" t="s">
        <v>17</v>
      </c>
      <c r="E248" s="24" t="s">
        <v>16</v>
      </c>
      <c r="F248" s="28">
        <f>F293+F338</f>
        <v>0</v>
      </c>
      <c r="G248" s="28">
        <f t="shared" ref="G248:L248" si="81">G293+G338</f>
        <v>0</v>
      </c>
      <c r="H248" s="28">
        <f t="shared" si="81"/>
        <v>0</v>
      </c>
      <c r="I248" s="28">
        <f t="shared" si="81"/>
        <v>0</v>
      </c>
      <c r="J248" s="28">
        <f t="shared" si="81"/>
        <v>0</v>
      </c>
      <c r="K248" s="28">
        <f t="shared" si="81"/>
        <v>0</v>
      </c>
      <c r="L248" s="28">
        <f t="shared" si="81"/>
        <v>0</v>
      </c>
      <c r="N248" s="155"/>
      <c r="O248" s="155"/>
      <c r="P248" s="155"/>
      <c r="Q248" s="155"/>
      <c r="R248" s="155"/>
      <c r="S248" s="155"/>
      <c r="T248" s="155"/>
      <c r="U248" s="155"/>
      <c r="V248" s="155"/>
    </row>
    <row r="249" spans="1:24" s="22" customFormat="1" ht="31.5">
      <c r="A249" s="26">
        <v>302410</v>
      </c>
      <c r="B249" s="26" t="e">
        <f>VALUE(CONCATENATE($A$2,$C$4,C249))</f>
        <v>#N/A</v>
      </c>
      <c r="C249" s="26">
        <v>110001</v>
      </c>
      <c r="D249" s="34" t="s">
        <v>19</v>
      </c>
      <c r="E249" s="24" t="s">
        <v>20</v>
      </c>
      <c r="F249" s="40">
        <v>107.4</v>
      </c>
      <c r="G249" s="40">
        <v>105.6</v>
      </c>
      <c r="H249" s="40">
        <v>104.9</v>
      </c>
      <c r="I249" s="40">
        <v>111.4</v>
      </c>
      <c r="J249" s="40">
        <v>106.8</v>
      </c>
      <c r="K249" s="40">
        <v>105.3</v>
      </c>
      <c r="L249" s="40">
        <v>104.8</v>
      </c>
      <c r="N249" s="110"/>
    </row>
    <row r="250" spans="1:24" s="22" customFormat="1" ht="31.5">
      <c r="A250" s="26">
        <v>302420</v>
      </c>
      <c r="B250" s="41" t="e">
        <f>VALUE(CONCATENATE($A$2,$C$4,C250))</f>
        <v>#N/A</v>
      </c>
      <c r="C250" s="41">
        <v>120001</v>
      </c>
      <c r="D250" s="76" t="s">
        <v>21</v>
      </c>
      <c r="E250" s="30" t="s">
        <v>20</v>
      </c>
      <c r="F250" s="31"/>
      <c r="G250" s="32">
        <f t="shared" ref="G250:L250" si="82">IF(F248=0,0,G248/F248/IF(G249&lt;&gt;0,G249,100)*10000)</f>
        <v>0</v>
      </c>
      <c r="H250" s="32">
        <f t="shared" si="82"/>
        <v>0</v>
      </c>
      <c r="I250" s="32">
        <f t="shared" si="82"/>
        <v>0</v>
      </c>
      <c r="J250" s="32">
        <f t="shared" si="82"/>
        <v>0</v>
      </c>
      <c r="K250" s="32">
        <f t="shared" si="82"/>
        <v>0</v>
      </c>
      <c r="L250" s="32">
        <f t="shared" si="82"/>
        <v>0</v>
      </c>
      <c r="N250" s="110"/>
    </row>
    <row r="251" spans="1:24" s="22" customFormat="1" ht="15.75">
      <c r="A251" s="26">
        <v>302430</v>
      </c>
      <c r="B251" s="103"/>
      <c r="C251" s="103"/>
      <c r="D251" s="74" t="s">
        <v>7</v>
      </c>
      <c r="E251" s="24"/>
      <c r="F251" s="70"/>
      <c r="G251" s="70"/>
      <c r="H251" s="70"/>
      <c r="I251" s="70"/>
      <c r="J251" s="70"/>
      <c r="K251" s="70"/>
      <c r="L251" s="70"/>
      <c r="N251" s="110"/>
    </row>
    <row r="252" spans="1:24" s="22" customFormat="1" ht="15.75">
      <c r="A252" s="26">
        <v>302440</v>
      </c>
      <c r="B252" s="26" t="e">
        <f>VALUE(CONCATENATE($A$2,$C$4,C252))</f>
        <v>#N/A</v>
      </c>
      <c r="C252" s="26">
        <v>100002</v>
      </c>
      <c r="D252" s="34" t="s">
        <v>17</v>
      </c>
      <c r="E252" s="24" t="s">
        <v>16</v>
      </c>
      <c r="F252" s="28">
        <f t="shared" ref="F252:L252" si="83">F297+F342</f>
        <v>16</v>
      </c>
      <c r="G252" s="28">
        <f t="shared" si="83"/>
        <v>28</v>
      </c>
      <c r="H252" s="28">
        <f t="shared" si="83"/>
        <v>28</v>
      </c>
      <c r="I252" s="28">
        <f t="shared" si="83"/>
        <v>29</v>
      </c>
      <c r="J252" s="28">
        <f t="shared" si="83"/>
        <v>28</v>
      </c>
      <c r="K252" s="28">
        <f t="shared" si="83"/>
        <v>35</v>
      </c>
      <c r="L252" s="28">
        <f t="shared" si="83"/>
        <v>35</v>
      </c>
      <c r="N252" s="110"/>
    </row>
    <row r="253" spans="1:24" s="22" customFormat="1" ht="31.5">
      <c r="A253" s="26">
        <v>302450</v>
      </c>
      <c r="B253" s="26" t="e">
        <f>VALUE(CONCATENATE($A$2,$C$4,C253))</f>
        <v>#N/A</v>
      </c>
      <c r="C253" s="26">
        <v>110002</v>
      </c>
      <c r="D253" s="34" t="s">
        <v>19</v>
      </c>
      <c r="E253" s="24" t="s">
        <v>20</v>
      </c>
      <c r="F253" s="40">
        <v>107.4</v>
      </c>
      <c r="G253" s="40">
        <v>105.6</v>
      </c>
      <c r="H253" s="40">
        <v>104.9</v>
      </c>
      <c r="I253" s="40">
        <v>111.4</v>
      </c>
      <c r="J253" s="40">
        <v>106.8</v>
      </c>
      <c r="K253" s="40">
        <v>105.3</v>
      </c>
      <c r="L253" s="40">
        <v>104.8</v>
      </c>
      <c r="N253" s="110"/>
    </row>
    <row r="254" spans="1:24" s="22" customFormat="1" ht="31.5">
      <c r="A254" s="26">
        <v>302460</v>
      </c>
      <c r="B254" s="41" t="e">
        <f>VALUE(CONCATENATE($A$2,$C$4,C254))</f>
        <v>#N/A</v>
      </c>
      <c r="C254" s="41">
        <v>120002</v>
      </c>
      <c r="D254" s="76" t="s">
        <v>21</v>
      </c>
      <c r="E254" s="30" t="s">
        <v>20</v>
      </c>
      <c r="F254" s="31"/>
      <c r="G254" s="32">
        <f t="shared" ref="G254:L254" si="84">IF(F252=0,0,G252/F252/IF(G253&lt;&gt;0,G253,100)*10000)</f>
        <v>165.71969696969697</v>
      </c>
      <c r="H254" s="32">
        <f t="shared" si="84"/>
        <v>95.328884652049553</v>
      </c>
      <c r="I254" s="32">
        <f t="shared" si="84"/>
        <v>92.972557065914344</v>
      </c>
      <c r="J254" s="32">
        <f t="shared" si="84"/>
        <v>90.404236084205095</v>
      </c>
      <c r="K254" s="32">
        <f t="shared" si="84"/>
        <v>118.70845204178538</v>
      </c>
      <c r="L254" s="32">
        <f t="shared" si="84"/>
        <v>95.419847328244273</v>
      </c>
      <c r="N254" s="110"/>
    </row>
    <row r="255" spans="1:24" s="22" customFormat="1" ht="47.25">
      <c r="A255" s="26">
        <v>302470</v>
      </c>
      <c r="B255" s="103"/>
      <c r="C255" s="103"/>
      <c r="D255" s="74" t="s">
        <v>38</v>
      </c>
      <c r="E255" s="24"/>
      <c r="F255" s="70"/>
      <c r="G255" s="70"/>
      <c r="H255" s="70"/>
      <c r="I255" s="70"/>
      <c r="J255" s="70"/>
      <c r="K255" s="70"/>
      <c r="L255" s="70"/>
      <c r="N255" s="110"/>
    </row>
    <row r="256" spans="1:24" s="22" customFormat="1" ht="15.75">
      <c r="A256" s="26">
        <v>302480</v>
      </c>
      <c r="B256" s="26" t="e">
        <f>VALUE(CONCATENATE($A$2,$C$4,C256))</f>
        <v>#N/A</v>
      </c>
      <c r="C256" s="26">
        <v>100003</v>
      </c>
      <c r="D256" s="34" t="s">
        <v>17</v>
      </c>
      <c r="E256" s="24" t="s">
        <v>16</v>
      </c>
      <c r="F256" s="28">
        <f t="shared" ref="F256:L256" si="85">F301+F346</f>
        <v>0</v>
      </c>
      <c r="G256" s="28">
        <f t="shared" si="85"/>
        <v>0</v>
      </c>
      <c r="H256" s="28">
        <f t="shared" si="85"/>
        <v>0</v>
      </c>
      <c r="I256" s="28">
        <f t="shared" si="85"/>
        <v>0</v>
      </c>
      <c r="J256" s="28">
        <f t="shared" si="85"/>
        <v>0</v>
      </c>
      <c r="K256" s="28">
        <f t="shared" si="85"/>
        <v>0</v>
      </c>
      <c r="L256" s="28">
        <f t="shared" si="85"/>
        <v>0</v>
      </c>
      <c r="N256" s="110"/>
    </row>
    <row r="257" spans="1:14" s="22" customFormat="1" ht="31.5">
      <c r="A257" s="26">
        <v>302490</v>
      </c>
      <c r="B257" s="26" t="e">
        <f>VALUE(CONCATENATE($A$2,$C$4,C257))</f>
        <v>#N/A</v>
      </c>
      <c r="C257" s="26">
        <v>110003</v>
      </c>
      <c r="D257" s="34" t="s">
        <v>19</v>
      </c>
      <c r="E257" s="24" t="s">
        <v>20</v>
      </c>
      <c r="F257" s="40">
        <v>107.4</v>
      </c>
      <c r="G257" s="40">
        <v>105.6</v>
      </c>
      <c r="H257" s="40">
        <v>104.9</v>
      </c>
      <c r="I257" s="40">
        <v>111.4</v>
      </c>
      <c r="J257" s="40">
        <v>106.8</v>
      </c>
      <c r="K257" s="40">
        <v>105.3</v>
      </c>
      <c r="L257" s="40">
        <v>104.8</v>
      </c>
      <c r="N257" s="110"/>
    </row>
    <row r="258" spans="1:14" s="22" customFormat="1" ht="31.5">
      <c r="A258" s="26">
        <v>302500</v>
      </c>
      <c r="B258" s="41" t="e">
        <f>VALUE(CONCATENATE($A$2,$C$4,C258))</f>
        <v>#N/A</v>
      </c>
      <c r="C258" s="41">
        <v>120003</v>
      </c>
      <c r="D258" s="76" t="s">
        <v>21</v>
      </c>
      <c r="E258" s="30" t="s">
        <v>20</v>
      </c>
      <c r="F258" s="31"/>
      <c r="G258" s="32">
        <f t="shared" ref="G258:L258" si="86">IF(F256=0,0,G256/F256/IF(G257&lt;&gt;0,G257,100)*10000)</f>
        <v>0</v>
      </c>
      <c r="H258" s="32">
        <f t="shared" si="86"/>
        <v>0</v>
      </c>
      <c r="I258" s="32">
        <f t="shared" si="86"/>
        <v>0</v>
      </c>
      <c r="J258" s="32">
        <f t="shared" si="86"/>
        <v>0</v>
      </c>
      <c r="K258" s="32">
        <f t="shared" si="86"/>
        <v>0</v>
      </c>
      <c r="L258" s="32">
        <f t="shared" si="86"/>
        <v>0</v>
      </c>
      <c r="N258" s="110"/>
    </row>
    <row r="259" spans="1:14" s="22" customFormat="1" ht="15.75">
      <c r="A259" s="26">
        <v>302510</v>
      </c>
      <c r="B259" s="103"/>
      <c r="C259" s="103"/>
      <c r="D259" s="27" t="s">
        <v>8</v>
      </c>
      <c r="E259" s="24"/>
      <c r="F259" s="70"/>
      <c r="G259" s="70"/>
      <c r="H259" s="70"/>
      <c r="I259" s="70"/>
      <c r="J259" s="70"/>
      <c r="K259" s="70"/>
      <c r="L259" s="70"/>
      <c r="N259" s="110"/>
    </row>
    <row r="260" spans="1:14" s="22" customFormat="1" ht="15.75">
      <c r="A260" s="26">
        <v>302520</v>
      </c>
      <c r="B260" s="26" t="e">
        <f>VALUE(CONCATENATE($A$2,$C$4,C260))</f>
        <v>#N/A</v>
      </c>
      <c r="C260" s="26">
        <v>100004</v>
      </c>
      <c r="D260" s="34" t="s">
        <v>17</v>
      </c>
      <c r="E260" s="24" t="s">
        <v>16</v>
      </c>
      <c r="F260" s="28">
        <f t="shared" ref="F260:L260" si="87">F305+F350</f>
        <v>0</v>
      </c>
      <c r="G260" s="28">
        <f t="shared" si="87"/>
        <v>0</v>
      </c>
      <c r="H260" s="28">
        <f t="shared" si="87"/>
        <v>0</v>
      </c>
      <c r="I260" s="28">
        <f t="shared" si="87"/>
        <v>0</v>
      </c>
      <c r="J260" s="28">
        <f t="shared" si="87"/>
        <v>0</v>
      </c>
      <c r="K260" s="28">
        <f t="shared" si="87"/>
        <v>0</v>
      </c>
      <c r="L260" s="28">
        <f t="shared" si="87"/>
        <v>0</v>
      </c>
      <c r="N260" s="110"/>
    </row>
    <row r="261" spans="1:14" s="22" customFormat="1" ht="31.5">
      <c r="A261" s="26">
        <v>302530</v>
      </c>
      <c r="B261" s="26" t="e">
        <f>VALUE(CONCATENATE($A$2,$C$4,C261))</f>
        <v>#N/A</v>
      </c>
      <c r="C261" s="26">
        <v>110004</v>
      </c>
      <c r="D261" s="34" t="s">
        <v>19</v>
      </c>
      <c r="E261" s="24" t="s">
        <v>20</v>
      </c>
      <c r="F261" s="40">
        <v>107.4</v>
      </c>
      <c r="G261" s="40">
        <v>105.6</v>
      </c>
      <c r="H261" s="40">
        <v>104.9</v>
      </c>
      <c r="I261" s="40">
        <v>111.4</v>
      </c>
      <c r="J261" s="40">
        <v>106.8</v>
      </c>
      <c r="K261" s="40">
        <v>105.3</v>
      </c>
      <c r="L261" s="40">
        <v>104.8</v>
      </c>
      <c r="N261" s="110"/>
    </row>
    <row r="262" spans="1:14" s="22" customFormat="1" ht="31.5">
      <c r="A262" s="26">
        <v>302540</v>
      </c>
      <c r="B262" s="41" t="e">
        <f>VALUE(CONCATENATE($A$2,$C$4,C262))</f>
        <v>#N/A</v>
      </c>
      <c r="C262" s="41">
        <v>120004</v>
      </c>
      <c r="D262" s="76" t="s">
        <v>119</v>
      </c>
      <c r="E262" s="30" t="s">
        <v>20</v>
      </c>
      <c r="F262" s="31"/>
      <c r="G262" s="32">
        <f t="shared" ref="G262:L262" si="88">IF(F260=0,0,G260/F260/IF(G261&lt;&gt;0,G261,100)*10000)</f>
        <v>0</v>
      </c>
      <c r="H262" s="32">
        <f t="shared" si="88"/>
        <v>0</v>
      </c>
      <c r="I262" s="32">
        <f t="shared" si="88"/>
        <v>0</v>
      </c>
      <c r="J262" s="32">
        <f t="shared" si="88"/>
        <v>0</v>
      </c>
      <c r="K262" s="32">
        <f t="shared" si="88"/>
        <v>0</v>
      </c>
      <c r="L262" s="32">
        <f t="shared" si="88"/>
        <v>0</v>
      </c>
      <c r="N262" s="110"/>
    </row>
    <row r="263" spans="1:14" s="22" customFormat="1" ht="31.5">
      <c r="A263" s="26">
        <v>302550</v>
      </c>
      <c r="B263" s="103"/>
      <c r="C263" s="103"/>
      <c r="D263" s="74" t="s">
        <v>119</v>
      </c>
      <c r="E263" s="24"/>
      <c r="F263" s="70"/>
      <c r="G263" s="70"/>
      <c r="H263" s="70"/>
      <c r="I263" s="70"/>
      <c r="J263" s="70"/>
      <c r="K263" s="70"/>
      <c r="L263" s="70"/>
      <c r="N263" s="110"/>
    </row>
    <row r="264" spans="1:14" s="22" customFormat="1" ht="15.75">
      <c r="A264" s="26">
        <v>302560</v>
      </c>
      <c r="B264" s="26" t="e">
        <f>VALUE(CONCATENATE($A$2,$C$4,C264))</f>
        <v>#N/A</v>
      </c>
      <c r="C264" s="26">
        <v>100005</v>
      </c>
      <c r="D264" s="34" t="s">
        <v>17</v>
      </c>
      <c r="E264" s="24" t="s">
        <v>16</v>
      </c>
      <c r="F264" s="28">
        <f t="shared" ref="F264:L264" si="89">F309+F354</f>
        <v>40.5</v>
      </c>
      <c r="G264" s="28">
        <f t="shared" si="89"/>
        <v>70</v>
      </c>
      <c r="H264" s="28">
        <f t="shared" si="89"/>
        <v>78</v>
      </c>
      <c r="I264" s="28">
        <f t="shared" si="89"/>
        <v>93</v>
      </c>
      <c r="J264" s="28">
        <f t="shared" si="89"/>
        <v>105</v>
      </c>
      <c r="K264" s="28">
        <f t="shared" si="89"/>
        <v>117</v>
      </c>
      <c r="L264" s="28">
        <f t="shared" si="89"/>
        <v>125</v>
      </c>
      <c r="N264" s="110"/>
    </row>
    <row r="265" spans="1:14" s="22" customFormat="1" ht="31.5">
      <c r="A265" s="26">
        <v>302570</v>
      </c>
      <c r="B265" s="26" t="e">
        <f>VALUE(CONCATENATE($A$2,$C$4,C265))</f>
        <v>#N/A</v>
      </c>
      <c r="C265" s="26">
        <v>110005</v>
      </c>
      <c r="D265" s="34" t="s">
        <v>19</v>
      </c>
      <c r="E265" s="24" t="s">
        <v>20</v>
      </c>
      <c r="F265" s="40">
        <v>107.4</v>
      </c>
      <c r="G265" s="40">
        <v>105.6</v>
      </c>
      <c r="H265" s="40">
        <v>104.9</v>
      </c>
      <c r="I265" s="40">
        <v>111.4</v>
      </c>
      <c r="J265" s="40">
        <v>106.8</v>
      </c>
      <c r="K265" s="40">
        <v>105.3</v>
      </c>
      <c r="L265" s="40">
        <v>104.8</v>
      </c>
      <c r="N265" s="110"/>
    </row>
    <row r="266" spans="1:14" s="22" customFormat="1" ht="31.5">
      <c r="A266" s="26">
        <v>302580</v>
      </c>
      <c r="B266" s="41" t="e">
        <f>VALUE(CONCATENATE($A$2,$C$4,C266))</f>
        <v>#N/A</v>
      </c>
      <c r="C266" s="41">
        <v>120005</v>
      </c>
      <c r="D266" s="76" t="s">
        <v>21</v>
      </c>
      <c r="E266" s="30" t="s">
        <v>20</v>
      </c>
      <c r="F266" s="31"/>
      <c r="G266" s="32">
        <f t="shared" ref="G266:L266" si="90">IF(F264=0,0,G264/F264/IF(G265&lt;&gt;0,G265,100)*10000)</f>
        <v>163.67377478488589</v>
      </c>
      <c r="H266" s="32">
        <f t="shared" si="90"/>
        <v>106.22361432656952</v>
      </c>
      <c r="I266" s="32">
        <f t="shared" si="90"/>
        <v>107.02941582654329</v>
      </c>
      <c r="J266" s="32">
        <f t="shared" si="90"/>
        <v>105.71463090491724</v>
      </c>
      <c r="K266" s="32">
        <f t="shared" si="90"/>
        <v>105.82010582010584</v>
      </c>
      <c r="L266" s="32">
        <f t="shared" si="90"/>
        <v>101.94428133359432</v>
      </c>
      <c r="N266" s="110"/>
    </row>
    <row r="267" spans="1:14" s="22" customFormat="1" ht="15.75">
      <c r="A267" s="26">
        <v>302590</v>
      </c>
      <c r="B267" s="103"/>
      <c r="C267" s="103"/>
      <c r="D267" s="74" t="s">
        <v>35</v>
      </c>
      <c r="E267" s="23"/>
      <c r="F267" s="70"/>
      <c r="G267" s="70"/>
      <c r="H267" s="70"/>
      <c r="I267" s="70"/>
      <c r="J267" s="70"/>
      <c r="K267" s="70"/>
      <c r="L267" s="70"/>
      <c r="N267" s="110"/>
    </row>
    <row r="268" spans="1:14" s="22" customFormat="1" ht="15.75">
      <c r="A268" s="26">
        <v>302600</v>
      </c>
      <c r="B268" s="26" t="e">
        <f>VALUE(CONCATENATE($A$2,$C$4,C268))</f>
        <v>#N/A</v>
      </c>
      <c r="C268" s="26">
        <v>100006</v>
      </c>
      <c r="D268" s="34" t="s">
        <v>17</v>
      </c>
      <c r="E268" s="24" t="s">
        <v>16</v>
      </c>
      <c r="F268" s="28">
        <f t="shared" ref="F268:L268" si="91">F313+F358</f>
        <v>0</v>
      </c>
      <c r="G268" s="28">
        <f t="shared" si="91"/>
        <v>0</v>
      </c>
      <c r="H268" s="28">
        <f t="shared" si="91"/>
        <v>0</v>
      </c>
      <c r="I268" s="28">
        <f t="shared" si="91"/>
        <v>0</v>
      </c>
      <c r="J268" s="28">
        <f t="shared" si="91"/>
        <v>0</v>
      </c>
      <c r="K268" s="28">
        <f t="shared" si="91"/>
        <v>0</v>
      </c>
      <c r="L268" s="28">
        <f t="shared" si="91"/>
        <v>0</v>
      </c>
      <c r="N268" s="110"/>
    </row>
    <row r="269" spans="1:14" s="22" customFormat="1" ht="31.5">
      <c r="A269" s="26">
        <v>302610</v>
      </c>
      <c r="B269" s="26" t="e">
        <f>VALUE(CONCATENATE($A$2,$C$4,C269))</f>
        <v>#N/A</v>
      </c>
      <c r="C269" s="26">
        <v>110006</v>
      </c>
      <c r="D269" s="34" t="s">
        <v>19</v>
      </c>
      <c r="E269" s="24" t="s">
        <v>20</v>
      </c>
      <c r="F269" s="40">
        <v>107.4</v>
      </c>
      <c r="G269" s="40">
        <v>105.6</v>
      </c>
      <c r="H269" s="40">
        <v>104.9</v>
      </c>
      <c r="I269" s="40">
        <v>111.4</v>
      </c>
      <c r="J269" s="40">
        <v>106.8</v>
      </c>
      <c r="K269" s="40">
        <v>105.3</v>
      </c>
      <c r="L269" s="40">
        <v>104.8</v>
      </c>
      <c r="N269" s="110"/>
    </row>
    <row r="270" spans="1:14" s="22" customFormat="1" ht="31.5">
      <c r="A270" s="26">
        <v>302620</v>
      </c>
      <c r="B270" s="41" t="e">
        <f>VALUE(CONCATENATE($A$2,$C$4,C270))</f>
        <v>#N/A</v>
      </c>
      <c r="C270" s="41">
        <v>120006</v>
      </c>
      <c r="D270" s="76" t="s">
        <v>21</v>
      </c>
      <c r="E270" s="30" t="s">
        <v>20</v>
      </c>
      <c r="F270" s="31"/>
      <c r="G270" s="32">
        <f t="shared" ref="G270:L270" si="92">IF(F268=0,0,G268/F268/IF(G269&lt;&gt;0,G269,100)*10000)</f>
        <v>0</v>
      </c>
      <c r="H270" s="32">
        <f t="shared" si="92"/>
        <v>0</v>
      </c>
      <c r="I270" s="32">
        <f t="shared" si="92"/>
        <v>0</v>
      </c>
      <c r="J270" s="32">
        <f t="shared" si="92"/>
        <v>0</v>
      </c>
      <c r="K270" s="32">
        <f t="shared" si="92"/>
        <v>0</v>
      </c>
      <c r="L270" s="32">
        <f t="shared" si="92"/>
        <v>0</v>
      </c>
      <c r="N270" s="110"/>
    </row>
    <row r="271" spans="1:14" s="22" customFormat="1" ht="31.5">
      <c r="A271" s="26">
        <v>302630</v>
      </c>
      <c r="B271" s="103"/>
      <c r="C271" s="103"/>
      <c r="D271" s="74" t="s">
        <v>37</v>
      </c>
      <c r="E271" s="24"/>
      <c r="F271" s="70"/>
      <c r="G271" s="70"/>
      <c r="H271" s="70"/>
      <c r="I271" s="70"/>
      <c r="J271" s="70"/>
      <c r="K271" s="70"/>
      <c r="L271" s="70"/>
      <c r="N271" s="110"/>
    </row>
    <row r="272" spans="1:14" s="22" customFormat="1" ht="15.75">
      <c r="A272" s="26">
        <v>302640</v>
      </c>
      <c r="B272" s="26" t="e">
        <f>VALUE(CONCATENATE($A$2,$C$4,C272))</f>
        <v>#N/A</v>
      </c>
      <c r="C272" s="26">
        <v>100007</v>
      </c>
      <c r="D272" s="34" t="s">
        <v>17</v>
      </c>
      <c r="E272" s="24" t="s">
        <v>16</v>
      </c>
      <c r="F272" s="28">
        <f t="shared" ref="F272:L272" si="93">F317+F362</f>
        <v>0</v>
      </c>
      <c r="G272" s="28">
        <f t="shared" si="93"/>
        <v>0</v>
      </c>
      <c r="H272" s="28">
        <f t="shared" si="93"/>
        <v>0</v>
      </c>
      <c r="I272" s="28">
        <f t="shared" si="93"/>
        <v>0</v>
      </c>
      <c r="J272" s="28">
        <f t="shared" si="93"/>
        <v>0</v>
      </c>
      <c r="K272" s="28">
        <f t="shared" si="93"/>
        <v>0</v>
      </c>
      <c r="L272" s="28">
        <f t="shared" si="93"/>
        <v>0</v>
      </c>
      <c r="N272" s="110"/>
    </row>
    <row r="273" spans="1:14" s="22" customFormat="1" ht="31.5">
      <c r="A273" s="26">
        <v>302650</v>
      </c>
      <c r="B273" s="26" t="e">
        <f>VALUE(CONCATENATE($A$2,$C$4,C273))</f>
        <v>#N/A</v>
      </c>
      <c r="C273" s="26">
        <v>110007</v>
      </c>
      <c r="D273" s="34" t="s">
        <v>19</v>
      </c>
      <c r="E273" s="24" t="s">
        <v>20</v>
      </c>
      <c r="F273" s="40">
        <v>107.4</v>
      </c>
      <c r="G273" s="40">
        <v>105.6</v>
      </c>
      <c r="H273" s="40">
        <v>104.9</v>
      </c>
      <c r="I273" s="40">
        <v>111.4</v>
      </c>
      <c r="J273" s="40">
        <v>106.8</v>
      </c>
      <c r="K273" s="40">
        <v>105.3</v>
      </c>
      <c r="L273" s="40">
        <v>104.8</v>
      </c>
      <c r="N273" s="110"/>
    </row>
    <row r="274" spans="1:14" s="22" customFormat="1" ht="31.5">
      <c r="A274" s="26">
        <v>302660</v>
      </c>
      <c r="B274" s="41" t="e">
        <f>VALUE(CONCATENATE($A$2,$C$4,C274))</f>
        <v>#N/A</v>
      </c>
      <c r="C274" s="41">
        <v>120007</v>
      </c>
      <c r="D274" s="76" t="s">
        <v>21</v>
      </c>
      <c r="E274" s="30" t="s">
        <v>20</v>
      </c>
      <c r="F274" s="31"/>
      <c r="G274" s="32">
        <f t="shared" ref="G274:L274" si="94">IF(F272=0,0,G272/F272/IF(G273&lt;&gt;0,G273,100)*10000)</f>
        <v>0</v>
      </c>
      <c r="H274" s="32">
        <f t="shared" si="94"/>
        <v>0</v>
      </c>
      <c r="I274" s="32">
        <f t="shared" si="94"/>
        <v>0</v>
      </c>
      <c r="J274" s="32">
        <f t="shared" si="94"/>
        <v>0</v>
      </c>
      <c r="K274" s="32">
        <f t="shared" si="94"/>
        <v>0</v>
      </c>
      <c r="L274" s="32">
        <f t="shared" si="94"/>
        <v>0</v>
      </c>
      <c r="N274" s="110"/>
    </row>
    <row r="275" spans="1:14" s="22" customFormat="1" ht="31.5">
      <c r="A275" s="26">
        <v>302670</v>
      </c>
      <c r="B275" s="103"/>
      <c r="C275" s="103"/>
      <c r="D275" s="74" t="s">
        <v>30</v>
      </c>
      <c r="E275" s="23"/>
      <c r="F275" s="70"/>
      <c r="G275" s="70"/>
      <c r="H275" s="70"/>
      <c r="I275" s="70"/>
      <c r="J275" s="70"/>
      <c r="K275" s="70"/>
      <c r="L275" s="70"/>
      <c r="N275" s="110"/>
    </row>
    <row r="276" spans="1:14" s="22" customFormat="1" ht="15.75">
      <c r="A276" s="26">
        <v>302680</v>
      </c>
      <c r="B276" s="26" t="e">
        <f>VALUE(CONCATENATE($A$2,$C$4,C276))</f>
        <v>#N/A</v>
      </c>
      <c r="C276" s="26">
        <v>100008</v>
      </c>
      <c r="D276" s="34" t="s">
        <v>17</v>
      </c>
      <c r="E276" s="24" t="s">
        <v>16</v>
      </c>
      <c r="F276" s="28">
        <f t="shared" ref="F276:L276" si="95">F321+F366</f>
        <v>50.6374</v>
      </c>
      <c r="G276" s="28">
        <f t="shared" si="95"/>
        <v>33</v>
      </c>
      <c r="H276" s="28">
        <f t="shared" si="95"/>
        <v>47</v>
      </c>
      <c r="I276" s="28">
        <f t="shared" si="95"/>
        <v>65</v>
      </c>
      <c r="J276" s="28">
        <f t="shared" si="95"/>
        <v>58</v>
      </c>
      <c r="K276" s="28">
        <f t="shared" si="95"/>
        <v>60.3</v>
      </c>
      <c r="L276" s="28">
        <f t="shared" si="95"/>
        <v>72</v>
      </c>
      <c r="N276" s="110"/>
    </row>
    <row r="277" spans="1:14" s="22" customFormat="1" ht="31.5">
      <c r="A277" s="26">
        <v>302690</v>
      </c>
      <c r="B277" s="26" t="e">
        <f>VALUE(CONCATENATE($A$2,$C$4,C277))</f>
        <v>#N/A</v>
      </c>
      <c r="C277" s="26">
        <v>110008</v>
      </c>
      <c r="D277" s="34" t="s">
        <v>19</v>
      </c>
      <c r="E277" s="24" t="s">
        <v>20</v>
      </c>
      <c r="F277" s="40">
        <v>107.4</v>
      </c>
      <c r="G277" s="40">
        <v>105.6</v>
      </c>
      <c r="H277" s="40">
        <v>104.9</v>
      </c>
      <c r="I277" s="40">
        <v>111.4</v>
      </c>
      <c r="J277" s="40">
        <v>106.8</v>
      </c>
      <c r="K277" s="40">
        <v>105.3</v>
      </c>
      <c r="L277" s="40">
        <v>104.8</v>
      </c>
      <c r="N277" s="110"/>
    </row>
    <row r="278" spans="1:14" s="22" customFormat="1" ht="31.5">
      <c r="A278" s="26">
        <v>302700</v>
      </c>
      <c r="B278" s="41" t="e">
        <f>VALUE(CONCATENATE($A$2,$C$4,C278))</f>
        <v>#N/A</v>
      </c>
      <c r="C278" s="41">
        <v>120008</v>
      </c>
      <c r="D278" s="76" t="s">
        <v>21</v>
      </c>
      <c r="E278" s="30" t="s">
        <v>20</v>
      </c>
      <c r="F278" s="31"/>
      <c r="G278" s="32">
        <f t="shared" ref="G278:L278" si="96">IF(F276=0,0,G276/F276/IF(G277&lt;&gt;0,G277,100)*10000)</f>
        <v>61.713279117806216</v>
      </c>
      <c r="H278" s="32">
        <f t="shared" si="96"/>
        <v>135.7714417771615</v>
      </c>
      <c r="I278" s="32">
        <f t="shared" si="96"/>
        <v>124.14530730738377</v>
      </c>
      <c r="J278" s="32">
        <f t="shared" si="96"/>
        <v>83.549409392106028</v>
      </c>
      <c r="K278" s="32">
        <f t="shared" si="96"/>
        <v>98.732684939581475</v>
      </c>
      <c r="L278" s="32">
        <f t="shared" si="96"/>
        <v>113.93414606357526</v>
      </c>
      <c r="N278" s="110"/>
    </row>
    <row r="279" spans="1:14" s="22" customFormat="1" ht="31.5">
      <c r="A279" s="26">
        <v>302710</v>
      </c>
      <c r="B279" s="103"/>
      <c r="C279" s="103"/>
      <c r="D279" s="74" t="s">
        <v>10</v>
      </c>
      <c r="E279" s="57"/>
      <c r="F279" s="70"/>
      <c r="G279" s="70"/>
      <c r="H279" s="70"/>
      <c r="I279" s="70"/>
      <c r="J279" s="70"/>
      <c r="K279" s="70"/>
      <c r="L279" s="70"/>
      <c r="N279" s="110"/>
    </row>
    <row r="280" spans="1:14" s="22" customFormat="1" ht="15.75">
      <c r="A280" s="26">
        <v>302720</v>
      </c>
      <c r="B280" s="26" t="e">
        <f>VALUE(CONCATENATE($A$2,$C$4,C280))</f>
        <v>#N/A</v>
      </c>
      <c r="C280" s="26">
        <v>100009</v>
      </c>
      <c r="D280" s="34" t="s">
        <v>17</v>
      </c>
      <c r="E280" s="24" t="s">
        <v>16</v>
      </c>
      <c r="F280" s="28">
        <f t="shared" ref="F280:L280" si="97">F325+F370</f>
        <v>0</v>
      </c>
      <c r="G280" s="28">
        <f t="shared" si="97"/>
        <v>0</v>
      </c>
      <c r="H280" s="28">
        <f t="shared" si="97"/>
        <v>0</v>
      </c>
      <c r="I280" s="28">
        <f t="shared" si="97"/>
        <v>0</v>
      </c>
      <c r="J280" s="28">
        <f t="shared" si="97"/>
        <v>0</v>
      </c>
      <c r="K280" s="28">
        <f t="shared" si="97"/>
        <v>0</v>
      </c>
      <c r="L280" s="28">
        <f t="shared" si="97"/>
        <v>0</v>
      </c>
      <c r="N280" s="110"/>
    </row>
    <row r="281" spans="1:14" s="22" customFormat="1" ht="31.5">
      <c r="A281" s="26">
        <v>302730</v>
      </c>
      <c r="B281" s="26" t="e">
        <f>VALUE(CONCATENATE($A$2,$C$4,C281))</f>
        <v>#N/A</v>
      </c>
      <c r="C281" s="26">
        <v>110009</v>
      </c>
      <c r="D281" s="34" t="s">
        <v>19</v>
      </c>
      <c r="E281" s="24" t="s">
        <v>20</v>
      </c>
      <c r="F281" s="40">
        <v>107.4</v>
      </c>
      <c r="G281" s="40">
        <v>105.6</v>
      </c>
      <c r="H281" s="40">
        <v>104.9</v>
      </c>
      <c r="I281" s="40">
        <v>111.4</v>
      </c>
      <c r="J281" s="40">
        <v>106.8</v>
      </c>
      <c r="K281" s="40">
        <v>105.3</v>
      </c>
      <c r="L281" s="40">
        <v>104.8</v>
      </c>
      <c r="N281" s="110"/>
    </row>
    <row r="282" spans="1:14" s="22" customFormat="1" ht="31.5">
      <c r="A282" s="26">
        <v>302740</v>
      </c>
      <c r="B282" s="41" t="e">
        <f>VALUE(CONCATENATE($A$2,$C$4,C282))</f>
        <v>#N/A</v>
      </c>
      <c r="C282" s="41">
        <v>120009</v>
      </c>
      <c r="D282" s="76" t="s">
        <v>21</v>
      </c>
      <c r="E282" s="30" t="s">
        <v>20</v>
      </c>
      <c r="F282" s="31"/>
      <c r="G282" s="32">
        <f t="shared" ref="G282:L282" si="98">IF(F280=0,0,G280/F280/IF(G281&lt;&gt;0,G281,100)*10000)</f>
        <v>0</v>
      </c>
      <c r="H282" s="32">
        <f t="shared" si="98"/>
        <v>0</v>
      </c>
      <c r="I282" s="32">
        <f t="shared" si="98"/>
        <v>0</v>
      </c>
      <c r="J282" s="32">
        <f t="shared" si="98"/>
        <v>0</v>
      </c>
      <c r="K282" s="32">
        <f t="shared" si="98"/>
        <v>0</v>
      </c>
      <c r="L282" s="32">
        <f t="shared" si="98"/>
        <v>0</v>
      </c>
      <c r="N282" s="110"/>
    </row>
    <row r="283" spans="1:14" s="22" customFormat="1" ht="15.75">
      <c r="A283" s="26">
        <v>302750</v>
      </c>
      <c r="B283" s="103"/>
      <c r="C283" s="103"/>
      <c r="D283" s="27" t="s">
        <v>11</v>
      </c>
      <c r="E283" s="23"/>
      <c r="F283" s="70"/>
      <c r="G283" s="70"/>
      <c r="H283" s="70"/>
      <c r="I283" s="70"/>
      <c r="J283" s="70"/>
      <c r="K283" s="70"/>
      <c r="L283" s="70"/>
      <c r="N283" s="110"/>
    </row>
    <row r="284" spans="1:14" s="22" customFormat="1" ht="15.75">
      <c r="A284" s="26">
        <v>302760</v>
      </c>
      <c r="B284" s="26" t="e">
        <f>VALUE(CONCATENATE($A$2,$C$4,C284))</f>
        <v>#N/A</v>
      </c>
      <c r="C284" s="26">
        <v>100010</v>
      </c>
      <c r="D284" s="34" t="s">
        <v>17</v>
      </c>
      <c r="E284" s="24" t="s">
        <v>16</v>
      </c>
      <c r="F284" s="28">
        <f t="shared" ref="F284:L284" si="99">F329+F374</f>
        <v>0</v>
      </c>
      <c r="G284" s="28">
        <f t="shared" si="99"/>
        <v>0</v>
      </c>
      <c r="H284" s="28">
        <f t="shared" si="99"/>
        <v>0</v>
      </c>
      <c r="I284" s="28">
        <f t="shared" si="99"/>
        <v>0</v>
      </c>
      <c r="J284" s="28">
        <f t="shared" si="99"/>
        <v>0</v>
      </c>
      <c r="K284" s="28">
        <f t="shared" si="99"/>
        <v>0</v>
      </c>
      <c r="L284" s="28">
        <f t="shared" si="99"/>
        <v>0</v>
      </c>
      <c r="N284" s="110"/>
    </row>
    <row r="285" spans="1:14" s="22" customFormat="1" ht="31.5">
      <c r="A285" s="26">
        <v>302770</v>
      </c>
      <c r="B285" s="26" t="e">
        <f>VALUE(CONCATENATE($A$2,$C$4,C285))</f>
        <v>#N/A</v>
      </c>
      <c r="C285" s="26">
        <v>110010</v>
      </c>
      <c r="D285" s="34" t="s">
        <v>19</v>
      </c>
      <c r="E285" s="24" t="s">
        <v>20</v>
      </c>
      <c r="F285" s="40">
        <v>107.4</v>
      </c>
      <c r="G285" s="40">
        <v>105.6</v>
      </c>
      <c r="H285" s="40">
        <v>104.9</v>
      </c>
      <c r="I285" s="40">
        <v>111.4</v>
      </c>
      <c r="J285" s="40">
        <v>106.8</v>
      </c>
      <c r="K285" s="40">
        <v>105.3</v>
      </c>
      <c r="L285" s="40">
        <v>104.8</v>
      </c>
      <c r="N285" s="110"/>
    </row>
    <row r="286" spans="1:14" s="22" customFormat="1" ht="31.5">
      <c r="A286" s="26">
        <v>302780</v>
      </c>
      <c r="B286" s="41" t="e">
        <f>VALUE(CONCATENATE($A$2,$C$4,C286))</f>
        <v>#N/A</v>
      </c>
      <c r="C286" s="41">
        <v>120010</v>
      </c>
      <c r="D286" s="76" t="s">
        <v>21</v>
      </c>
      <c r="E286" s="30" t="s">
        <v>20</v>
      </c>
      <c r="F286" s="31"/>
      <c r="G286" s="32">
        <f t="shared" ref="G286:L286" si="100">IF(F284=0,0,G284/F284/IF(G285&lt;&gt;0,G285,100)*10000)</f>
        <v>0</v>
      </c>
      <c r="H286" s="32">
        <f t="shared" si="100"/>
        <v>0</v>
      </c>
      <c r="I286" s="32">
        <f t="shared" si="100"/>
        <v>0</v>
      </c>
      <c r="J286" s="32">
        <f t="shared" si="100"/>
        <v>0</v>
      </c>
      <c r="K286" s="32">
        <f t="shared" si="100"/>
        <v>0</v>
      </c>
      <c r="L286" s="32">
        <f t="shared" si="100"/>
        <v>0</v>
      </c>
      <c r="N286" s="110"/>
    </row>
    <row r="287" spans="1:14" s="22" customFormat="1" ht="15.75">
      <c r="A287" s="26">
        <v>302790</v>
      </c>
      <c r="B287" s="103"/>
      <c r="C287" s="103"/>
      <c r="D287" s="34"/>
      <c r="E287" s="24"/>
      <c r="F287" s="35"/>
      <c r="G287" s="70"/>
      <c r="H287" s="70"/>
      <c r="I287" s="70"/>
      <c r="J287" s="70"/>
      <c r="K287" s="70"/>
      <c r="L287" s="70"/>
      <c r="N287" s="110"/>
    </row>
    <row r="288" spans="1:14" s="22" customFormat="1" ht="31.5">
      <c r="A288" s="26">
        <v>302800</v>
      </c>
      <c r="B288" s="26" t="e">
        <f>VALUE(CONCATENATE($A$2,$C$4,C288))</f>
        <v>#N/A</v>
      </c>
      <c r="C288" s="26">
        <v>101000</v>
      </c>
      <c r="D288" s="65" t="s">
        <v>29</v>
      </c>
      <c r="E288" s="38" t="s">
        <v>16</v>
      </c>
      <c r="F288" s="133">
        <f>F297+F305+F309+F321+F329</f>
        <v>66.1374</v>
      </c>
      <c r="G288" s="40">
        <v>70</v>
      </c>
      <c r="H288" s="40">
        <v>90</v>
      </c>
      <c r="I288" s="40">
        <v>122</v>
      </c>
      <c r="J288" s="40">
        <v>125</v>
      </c>
      <c r="K288" s="40">
        <v>129.30000000000001</v>
      </c>
      <c r="L288" s="40">
        <v>132</v>
      </c>
      <c r="N288" s="110"/>
    </row>
    <row r="289" spans="1:24" s="22" customFormat="1" ht="31.5" customHeight="1">
      <c r="A289" s="26">
        <v>302810</v>
      </c>
      <c r="B289" s="26" t="e">
        <f>VALUE(CONCATENATE($A$2,$C$4,C289))</f>
        <v>#N/A</v>
      </c>
      <c r="C289" s="26">
        <v>111000</v>
      </c>
      <c r="D289" s="43" t="s">
        <v>19</v>
      </c>
      <c r="E289" s="38" t="s">
        <v>20</v>
      </c>
      <c r="F289" s="125">
        <f t="shared" ref="F289:K289" si="101">IFERROR(F293/F288*IF(F294&lt;&gt;0,F294,100)+F297/F288*IF(F298&lt;&gt;0,F298,100)+F301/F288*IF(F302&lt;&gt;0,F302,100)+F305/F288*IF(F306&lt;&gt;0,F306,100)+F309/F288*IF(F310&lt;&gt;0,F310,100)+F313/F288*IF(F314&lt;&gt;0,F314,100)+F317/F288*IF(F318&lt;&gt;0,F318,100)+F321/F288*IF(F322&lt;&gt;0,F322,100)+F325/F288*IF(F326&lt;&gt;0,F326,100)+F329/F288*IF(F330&lt;&gt;0,F330,100),0)</f>
        <v>105.1</v>
      </c>
      <c r="G289" s="125">
        <f t="shared" si="101"/>
        <v>107.3</v>
      </c>
      <c r="H289" s="125">
        <f t="shared" si="101"/>
        <v>104.9</v>
      </c>
      <c r="I289" s="125">
        <f t="shared" si="101"/>
        <v>111.4</v>
      </c>
      <c r="J289" s="125">
        <f t="shared" si="101"/>
        <v>106.8</v>
      </c>
      <c r="K289" s="125">
        <f t="shared" si="101"/>
        <v>105.29999999999998</v>
      </c>
      <c r="L289" s="125">
        <f>IFERROR(L293/L288*IF(L294&lt;&gt;0,L294,100)+L297/L288*IF(L298&lt;&gt;0,L298,100)+L301/L288*IF(L302&lt;&gt;0,L302,100)+L305/L288*IF(L306&lt;&gt;0,L306,100)+L309/L288*IF(L310&lt;&gt;0,L310,100)+L313/L288*IF(L314&lt;&gt;0,L314,100)+L317/L288*IF(L318&lt;&gt;0,L318,100)+L321/L288*IF(L322&lt;&gt;0,L322,100)+L325/L288*IF(L326&lt;&gt;0,L326,100)+L329/L288*IF(L330&lt;&gt;0,L330,100),0)</f>
        <v>104.8</v>
      </c>
      <c r="N289" s="155" t="s">
        <v>136</v>
      </c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</row>
    <row r="290" spans="1:24" s="22" customFormat="1" ht="31.5">
      <c r="A290" s="26">
        <v>302820</v>
      </c>
      <c r="B290" s="41" t="e">
        <f>VALUE(CONCATENATE($A$2,$C$4,C290))</f>
        <v>#N/A</v>
      </c>
      <c r="C290" s="41">
        <v>121000</v>
      </c>
      <c r="D290" s="78" t="s">
        <v>21</v>
      </c>
      <c r="E290" s="71" t="s">
        <v>20</v>
      </c>
      <c r="F290" s="79"/>
      <c r="G290" s="32">
        <f t="shared" ref="G290:L290" si="102">IF(F288=0,0,G288/F288/IF(G289&lt;&gt;0,G289,100)*10000)</f>
        <v>98.639576766773402</v>
      </c>
      <c r="H290" s="32">
        <f t="shared" si="102"/>
        <v>122.56570883834947</v>
      </c>
      <c r="I290" s="32">
        <f t="shared" si="102"/>
        <v>121.68362258128866</v>
      </c>
      <c r="J290" s="32">
        <f t="shared" si="102"/>
        <v>95.935408608092345</v>
      </c>
      <c r="K290" s="32">
        <f t="shared" si="102"/>
        <v>98.233618233618245</v>
      </c>
      <c r="L290" s="32">
        <f t="shared" si="102"/>
        <v>97.412373142523151</v>
      </c>
      <c r="N290" s="110"/>
    </row>
    <row r="291" spans="1:24" s="22" customFormat="1" ht="78.75">
      <c r="A291" s="26">
        <v>302830</v>
      </c>
      <c r="B291" s="102"/>
      <c r="C291" s="102"/>
      <c r="D291" s="88" t="s">
        <v>159</v>
      </c>
      <c r="E291" s="38"/>
      <c r="F291" s="120">
        <f t="shared" ref="F291:L291" si="103">F288-(F293+F297+F301+F305+F309+F313+F317+F321+F325+F329)</f>
        <v>0</v>
      </c>
      <c r="G291" s="120">
        <f t="shared" si="103"/>
        <v>0</v>
      </c>
      <c r="H291" s="120">
        <f t="shared" si="103"/>
        <v>0</v>
      </c>
      <c r="I291" s="120">
        <f t="shared" si="103"/>
        <v>0</v>
      </c>
      <c r="J291" s="120">
        <f t="shared" si="103"/>
        <v>0</v>
      </c>
      <c r="K291" s="120">
        <f t="shared" si="103"/>
        <v>0</v>
      </c>
      <c r="L291" s="120">
        <f t="shared" si="103"/>
        <v>0</v>
      </c>
      <c r="N291" s="122" t="s">
        <v>160</v>
      </c>
    </row>
    <row r="292" spans="1:24" s="22" customFormat="1" ht="15.75">
      <c r="A292" s="26">
        <v>302840</v>
      </c>
      <c r="B292" s="103"/>
      <c r="C292" s="103"/>
      <c r="D292" s="89" t="s">
        <v>6</v>
      </c>
      <c r="E292" s="38"/>
      <c r="F292" s="35"/>
      <c r="G292" s="36"/>
      <c r="H292" s="36"/>
      <c r="I292" s="36"/>
      <c r="J292" s="36"/>
      <c r="K292" s="36"/>
      <c r="L292" s="36"/>
      <c r="N292" s="110"/>
    </row>
    <row r="293" spans="1:24" s="22" customFormat="1" ht="15.75">
      <c r="A293" s="26">
        <v>302850</v>
      </c>
      <c r="B293" s="26" t="e">
        <f>VALUE(CONCATENATE($A$2,$C$4,C293))</f>
        <v>#N/A</v>
      </c>
      <c r="C293" s="26">
        <v>101001</v>
      </c>
      <c r="D293" s="43" t="s">
        <v>17</v>
      </c>
      <c r="E293" s="38" t="s">
        <v>16</v>
      </c>
      <c r="F293" s="40"/>
      <c r="G293" s="40"/>
      <c r="H293" s="40"/>
      <c r="I293" s="40"/>
      <c r="J293" s="40"/>
      <c r="K293" s="40"/>
      <c r="L293" s="40"/>
      <c r="N293" s="110"/>
    </row>
    <row r="294" spans="1:24" s="22" customFormat="1" ht="31.5">
      <c r="A294" s="26">
        <v>302860</v>
      </c>
      <c r="B294" s="26" t="e">
        <f>VALUE(CONCATENATE($A$2,$C$4,C294))</f>
        <v>#N/A</v>
      </c>
      <c r="C294" s="26">
        <v>111001</v>
      </c>
      <c r="D294" s="43" t="s">
        <v>19</v>
      </c>
      <c r="E294" s="38" t="s">
        <v>20</v>
      </c>
      <c r="F294" s="40">
        <v>105.1</v>
      </c>
      <c r="G294" s="40">
        <v>107.3</v>
      </c>
      <c r="H294" s="40">
        <v>104.9</v>
      </c>
      <c r="I294" s="40">
        <v>111.4</v>
      </c>
      <c r="J294" s="40">
        <v>106.8</v>
      </c>
      <c r="K294" s="40">
        <v>105.3</v>
      </c>
      <c r="L294" s="40">
        <v>104.8</v>
      </c>
      <c r="N294" s="110"/>
    </row>
    <row r="295" spans="1:24" s="22" customFormat="1" ht="31.5">
      <c r="A295" s="26">
        <v>302870</v>
      </c>
      <c r="B295" s="41" t="e">
        <f>VALUE(CONCATENATE($A$2,$C$4,C295))</f>
        <v>#N/A</v>
      </c>
      <c r="C295" s="41">
        <v>121001</v>
      </c>
      <c r="D295" s="78" t="s">
        <v>21</v>
      </c>
      <c r="E295" s="71" t="s">
        <v>20</v>
      </c>
      <c r="F295" s="31"/>
      <c r="G295" s="32">
        <f t="shared" ref="G295:L295" si="104">IF(F293=0,0,G293/F293/IF(G294&lt;&gt;0,G294,100)*10000)</f>
        <v>0</v>
      </c>
      <c r="H295" s="32">
        <f t="shared" si="104"/>
        <v>0</v>
      </c>
      <c r="I295" s="32">
        <f t="shared" si="104"/>
        <v>0</v>
      </c>
      <c r="J295" s="32">
        <f t="shared" si="104"/>
        <v>0</v>
      </c>
      <c r="K295" s="32">
        <f t="shared" si="104"/>
        <v>0</v>
      </c>
      <c r="L295" s="32">
        <f t="shared" si="104"/>
        <v>0</v>
      </c>
      <c r="N295" s="110"/>
    </row>
    <row r="296" spans="1:24" s="22" customFormat="1" ht="15.75">
      <c r="A296" s="26">
        <v>302880</v>
      </c>
      <c r="B296" s="103"/>
      <c r="C296" s="103"/>
      <c r="D296" s="65" t="s">
        <v>7</v>
      </c>
      <c r="E296" s="38"/>
      <c r="F296" s="35"/>
      <c r="G296" s="36"/>
      <c r="H296" s="36"/>
      <c r="I296" s="36"/>
      <c r="J296" s="36"/>
      <c r="K296" s="36"/>
      <c r="L296" s="36"/>
      <c r="N296" s="110"/>
    </row>
    <row r="297" spans="1:24" s="22" customFormat="1" ht="15.75">
      <c r="A297" s="26">
        <v>302890</v>
      </c>
      <c r="B297" s="26" t="e">
        <f>VALUE(CONCATENATE($A$2,$C$4,C297))</f>
        <v>#N/A</v>
      </c>
      <c r="C297" s="26">
        <v>101002</v>
      </c>
      <c r="D297" s="43" t="s">
        <v>17</v>
      </c>
      <c r="E297" s="38" t="s">
        <v>16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40">
        <v>0</v>
      </c>
      <c r="L297" s="40">
        <v>0</v>
      </c>
      <c r="N297" s="110"/>
    </row>
    <row r="298" spans="1:24" s="22" customFormat="1" ht="31.5">
      <c r="A298" s="26">
        <v>302900</v>
      </c>
      <c r="B298" s="26" t="e">
        <f>VALUE(CONCATENATE($A$2,$C$4,C298))</f>
        <v>#N/A</v>
      </c>
      <c r="C298" s="26">
        <v>111002</v>
      </c>
      <c r="D298" s="43" t="s">
        <v>19</v>
      </c>
      <c r="E298" s="38" t="s">
        <v>20</v>
      </c>
      <c r="F298" s="40">
        <v>105.1</v>
      </c>
      <c r="G298" s="40">
        <v>107.3</v>
      </c>
      <c r="H298" s="40">
        <v>104.9</v>
      </c>
      <c r="I298" s="40">
        <v>111.4</v>
      </c>
      <c r="J298" s="40">
        <v>106.8</v>
      </c>
      <c r="K298" s="40">
        <v>105.3</v>
      </c>
      <c r="L298" s="40">
        <v>104.8</v>
      </c>
      <c r="N298" s="110"/>
    </row>
    <row r="299" spans="1:24" s="22" customFormat="1" ht="31.5">
      <c r="A299" s="26">
        <v>302910</v>
      </c>
      <c r="B299" s="41" t="e">
        <f>VALUE(CONCATENATE($A$2,$C$4,C299))</f>
        <v>#N/A</v>
      </c>
      <c r="C299" s="41">
        <v>121002</v>
      </c>
      <c r="D299" s="78" t="s">
        <v>21</v>
      </c>
      <c r="E299" s="71" t="s">
        <v>20</v>
      </c>
      <c r="F299" s="31"/>
      <c r="G299" s="32">
        <f t="shared" ref="G299:L299" si="105">IF(F297=0,0,G297/F297/IF(G298&lt;&gt;0,G298,100)*10000)</f>
        <v>0</v>
      </c>
      <c r="H299" s="32">
        <f t="shared" si="105"/>
        <v>0</v>
      </c>
      <c r="I299" s="32">
        <f t="shared" si="105"/>
        <v>0</v>
      </c>
      <c r="J299" s="32">
        <f t="shared" si="105"/>
        <v>0</v>
      </c>
      <c r="K299" s="32">
        <f t="shared" si="105"/>
        <v>0</v>
      </c>
      <c r="L299" s="32">
        <f t="shared" si="105"/>
        <v>0</v>
      </c>
      <c r="N299" s="110"/>
    </row>
    <row r="300" spans="1:24" s="22" customFormat="1" ht="47.25">
      <c r="A300" s="26">
        <v>302920</v>
      </c>
      <c r="B300" s="103"/>
      <c r="C300" s="103"/>
      <c r="D300" s="65" t="s">
        <v>38</v>
      </c>
      <c r="E300" s="38"/>
      <c r="F300" s="35"/>
      <c r="G300" s="36"/>
      <c r="H300" s="36"/>
      <c r="I300" s="36"/>
      <c r="J300" s="36"/>
      <c r="K300" s="36"/>
      <c r="L300" s="36"/>
      <c r="N300" s="110"/>
    </row>
    <row r="301" spans="1:24" s="22" customFormat="1" ht="15.75">
      <c r="A301" s="26">
        <v>302930</v>
      </c>
      <c r="B301" s="26" t="e">
        <f>VALUE(CONCATENATE($A$2,$C$4,C301))</f>
        <v>#N/A</v>
      </c>
      <c r="C301" s="26">
        <v>101003</v>
      </c>
      <c r="D301" s="43" t="s">
        <v>17</v>
      </c>
      <c r="E301" s="38" t="s">
        <v>16</v>
      </c>
      <c r="F301" s="40"/>
      <c r="G301" s="40"/>
      <c r="H301" s="40"/>
      <c r="I301" s="40"/>
      <c r="J301" s="40"/>
      <c r="K301" s="40"/>
      <c r="L301" s="40"/>
      <c r="N301" s="110"/>
    </row>
    <row r="302" spans="1:24" s="22" customFormat="1" ht="31.5">
      <c r="A302" s="26">
        <v>302940</v>
      </c>
      <c r="B302" s="26" t="e">
        <f>VALUE(CONCATENATE($A$2,$C$4,C302))</f>
        <v>#N/A</v>
      </c>
      <c r="C302" s="26">
        <v>111003</v>
      </c>
      <c r="D302" s="43" t="s">
        <v>19</v>
      </c>
      <c r="E302" s="38" t="s">
        <v>20</v>
      </c>
      <c r="F302" s="40">
        <v>105.1</v>
      </c>
      <c r="G302" s="40">
        <v>107.3</v>
      </c>
      <c r="H302" s="40">
        <v>104.9</v>
      </c>
      <c r="I302" s="40">
        <v>111.4</v>
      </c>
      <c r="J302" s="40">
        <v>106.8</v>
      </c>
      <c r="K302" s="40">
        <v>105.3</v>
      </c>
      <c r="L302" s="40">
        <v>104.8</v>
      </c>
      <c r="N302" s="110"/>
    </row>
    <row r="303" spans="1:24" s="22" customFormat="1" ht="31.5">
      <c r="A303" s="26">
        <v>302950</v>
      </c>
      <c r="B303" s="41" t="e">
        <f>VALUE(CONCATENATE($A$2,$C$4,C303))</f>
        <v>#N/A</v>
      </c>
      <c r="C303" s="41">
        <v>121003</v>
      </c>
      <c r="D303" s="78" t="s">
        <v>21</v>
      </c>
      <c r="E303" s="71" t="s">
        <v>20</v>
      </c>
      <c r="F303" s="31"/>
      <c r="G303" s="32">
        <f t="shared" ref="G303:L303" si="106">IF(F301=0,0,G301/F301/IF(G302&lt;&gt;0,G302,100)*10000)</f>
        <v>0</v>
      </c>
      <c r="H303" s="32">
        <f t="shared" si="106"/>
        <v>0</v>
      </c>
      <c r="I303" s="32">
        <f t="shared" si="106"/>
        <v>0</v>
      </c>
      <c r="J303" s="32">
        <f t="shared" si="106"/>
        <v>0</v>
      </c>
      <c r="K303" s="32">
        <f t="shared" si="106"/>
        <v>0</v>
      </c>
      <c r="L303" s="32">
        <f t="shared" si="106"/>
        <v>0</v>
      </c>
      <c r="N303" s="110"/>
    </row>
    <row r="304" spans="1:24" s="22" customFormat="1" ht="15.75">
      <c r="A304" s="26">
        <v>302960</v>
      </c>
      <c r="B304" s="103"/>
      <c r="C304" s="103"/>
      <c r="D304" s="37" t="s">
        <v>8</v>
      </c>
      <c r="E304" s="38"/>
      <c r="F304" s="35"/>
      <c r="G304" s="36"/>
      <c r="H304" s="36"/>
      <c r="I304" s="36"/>
      <c r="J304" s="36"/>
      <c r="K304" s="36"/>
      <c r="L304" s="36"/>
      <c r="N304" s="110"/>
    </row>
    <row r="305" spans="1:14" s="22" customFormat="1" ht="15.75">
      <c r="A305" s="26">
        <v>302970</v>
      </c>
      <c r="B305" s="26" t="e">
        <f>VALUE(CONCATENATE($A$2,$C$4,C305))</f>
        <v>#N/A</v>
      </c>
      <c r="C305" s="26">
        <v>101004</v>
      </c>
      <c r="D305" s="43" t="s">
        <v>17</v>
      </c>
      <c r="E305" s="38" t="s">
        <v>16</v>
      </c>
      <c r="F305" s="40">
        <v>0</v>
      </c>
      <c r="G305" s="40"/>
      <c r="H305" s="40"/>
      <c r="I305" s="40">
        <v>0</v>
      </c>
      <c r="J305" s="40">
        <v>0</v>
      </c>
      <c r="K305" s="40">
        <v>0</v>
      </c>
      <c r="L305" s="40">
        <v>0</v>
      </c>
      <c r="N305" s="110"/>
    </row>
    <row r="306" spans="1:14" s="22" customFormat="1" ht="31.5">
      <c r="A306" s="26">
        <v>302980</v>
      </c>
      <c r="B306" s="26" t="e">
        <f>VALUE(CONCATENATE($A$2,$C$4,C306))</f>
        <v>#N/A</v>
      </c>
      <c r="C306" s="26">
        <v>111004</v>
      </c>
      <c r="D306" s="43" t="s">
        <v>19</v>
      </c>
      <c r="E306" s="38" t="s">
        <v>20</v>
      </c>
      <c r="F306" s="40">
        <v>105.1</v>
      </c>
      <c r="G306" s="40">
        <v>107.3</v>
      </c>
      <c r="H306" s="40">
        <v>104.9</v>
      </c>
      <c r="I306" s="40">
        <v>111.4</v>
      </c>
      <c r="J306" s="40">
        <v>106.8</v>
      </c>
      <c r="K306" s="40">
        <v>105.3</v>
      </c>
      <c r="L306" s="40">
        <v>104.8</v>
      </c>
      <c r="N306" s="110"/>
    </row>
    <row r="307" spans="1:14" s="22" customFormat="1" ht="31.5">
      <c r="A307" s="26">
        <v>302990</v>
      </c>
      <c r="B307" s="41" t="e">
        <f>VALUE(CONCATENATE($A$2,$C$4,C307))</f>
        <v>#N/A</v>
      </c>
      <c r="C307" s="41">
        <v>121004</v>
      </c>
      <c r="D307" s="78" t="s">
        <v>119</v>
      </c>
      <c r="E307" s="71" t="s">
        <v>20</v>
      </c>
      <c r="F307" s="31"/>
      <c r="G307" s="32">
        <f t="shared" ref="G307:L307" si="107">IF(F305=0,0,G305/F305/IF(G306&lt;&gt;0,G306,100)*10000)</f>
        <v>0</v>
      </c>
      <c r="H307" s="32">
        <f t="shared" si="107"/>
        <v>0</v>
      </c>
      <c r="I307" s="32">
        <f t="shared" si="107"/>
        <v>0</v>
      </c>
      <c r="J307" s="32">
        <f t="shared" si="107"/>
        <v>0</v>
      </c>
      <c r="K307" s="32">
        <f t="shared" si="107"/>
        <v>0</v>
      </c>
      <c r="L307" s="32">
        <f t="shared" si="107"/>
        <v>0</v>
      </c>
      <c r="N307" s="110"/>
    </row>
    <row r="308" spans="1:14" s="22" customFormat="1" ht="31.5">
      <c r="A308" s="26">
        <v>303000</v>
      </c>
      <c r="B308" s="103"/>
      <c r="C308" s="103"/>
      <c r="D308" s="65" t="s">
        <v>119</v>
      </c>
      <c r="E308" s="38"/>
      <c r="F308" s="35"/>
      <c r="G308" s="36"/>
      <c r="H308" s="36"/>
      <c r="I308" s="36"/>
      <c r="J308" s="36"/>
      <c r="K308" s="36"/>
      <c r="L308" s="36"/>
      <c r="N308" s="110"/>
    </row>
    <row r="309" spans="1:14" s="22" customFormat="1" ht="15.75">
      <c r="A309" s="26">
        <v>303010</v>
      </c>
      <c r="B309" s="26" t="e">
        <f>VALUE(CONCATENATE($A$2,$C$4,C309))</f>
        <v>#N/A</v>
      </c>
      <c r="C309" s="26">
        <v>101005</v>
      </c>
      <c r="D309" s="43" t="s">
        <v>17</v>
      </c>
      <c r="E309" s="38" t="s">
        <v>16</v>
      </c>
      <c r="F309" s="40">
        <v>22</v>
      </c>
      <c r="G309" s="40">
        <v>45</v>
      </c>
      <c r="H309" s="40">
        <v>50</v>
      </c>
      <c r="I309" s="40">
        <v>64</v>
      </c>
      <c r="J309" s="40">
        <v>75</v>
      </c>
      <c r="K309" s="40">
        <v>78</v>
      </c>
      <c r="L309" s="40">
        <v>70</v>
      </c>
      <c r="N309" s="110"/>
    </row>
    <row r="310" spans="1:14" s="22" customFormat="1" ht="31.5">
      <c r="A310" s="26">
        <v>303020</v>
      </c>
      <c r="B310" s="26" t="e">
        <f>VALUE(CONCATENATE($A$2,$C$4,C310))</f>
        <v>#N/A</v>
      </c>
      <c r="C310" s="26">
        <v>111005</v>
      </c>
      <c r="D310" s="43" t="s">
        <v>19</v>
      </c>
      <c r="E310" s="38" t="s">
        <v>20</v>
      </c>
      <c r="F310" s="40">
        <v>105.1</v>
      </c>
      <c r="G310" s="40">
        <v>107.3</v>
      </c>
      <c r="H310" s="40">
        <v>104.9</v>
      </c>
      <c r="I310" s="40">
        <v>111.4</v>
      </c>
      <c r="J310" s="40">
        <v>106.8</v>
      </c>
      <c r="K310" s="40">
        <v>105.3</v>
      </c>
      <c r="L310" s="40">
        <v>104.8</v>
      </c>
      <c r="N310" s="110"/>
    </row>
    <row r="311" spans="1:14" s="22" customFormat="1" ht="31.5">
      <c r="A311" s="26">
        <v>303030</v>
      </c>
      <c r="B311" s="41" t="e">
        <f>VALUE(CONCATENATE($A$2,$C$4,C311))</f>
        <v>#N/A</v>
      </c>
      <c r="C311" s="41">
        <v>121005</v>
      </c>
      <c r="D311" s="78" t="s">
        <v>21</v>
      </c>
      <c r="E311" s="71" t="s">
        <v>20</v>
      </c>
      <c r="F311" s="31"/>
      <c r="G311" s="32">
        <f t="shared" ref="G311:L311" si="108">IF(F309=0,0,G309/F309/IF(G310&lt;&gt;0,G310,100)*10000)</f>
        <v>190.62950097432855</v>
      </c>
      <c r="H311" s="32">
        <f t="shared" si="108"/>
        <v>105.92098294672175</v>
      </c>
      <c r="I311" s="32">
        <f t="shared" si="108"/>
        <v>114.9012567324955</v>
      </c>
      <c r="J311" s="32">
        <f t="shared" si="108"/>
        <v>109.72612359550563</v>
      </c>
      <c r="K311" s="32">
        <f t="shared" si="108"/>
        <v>98.76543209876543</v>
      </c>
      <c r="L311" s="32">
        <f t="shared" si="108"/>
        <v>85.633196320219227</v>
      </c>
      <c r="N311" s="110"/>
    </row>
    <row r="312" spans="1:14" s="22" customFormat="1" ht="15.75">
      <c r="A312" s="26">
        <v>303040</v>
      </c>
      <c r="B312" s="103"/>
      <c r="C312" s="103"/>
      <c r="D312" s="65" t="s">
        <v>35</v>
      </c>
      <c r="E312" s="81"/>
      <c r="F312" s="35"/>
      <c r="G312" s="36"/>
      <c r="H312" s="36"/>
      <c r="I312" s="36"/>
      <c r="J312" s="36"/>
      <c r="K312" s="36"/>
      <c r="L312" s="36"/>
      <c r="N312" s="110"/>
    </row>
    <row r="313" spans="1:14" s="22" customFormat="1" ht="15.75">
      <c r="A313" s="26">
        <v>303050</v>
      </c>
      <c r="B313" s="26" t="e">
        <f>VALUE(CONCATENATE($A$2,$C$4,C313))</f>
        <v>#N/A</v>
      </c>
      <c r="C313" s="26">
        <v>101006</v>
      </c>
      <c r="D313" s="43" t="s">
        <v>17</v>
      </c>
      <c r="E313" s="38" t="s">
        <v>16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N313" s="110"/>
    </row>
    <row r="314" spans="1:14" s="22" customFormat="1" ht="31.5">
      <c r="A314" s="26">
        <v>303060</v>
      </c>
      <c r="B314" s="26" t="e">
        <f>VALUE(CONCATENATE($A$2,$C$4,C314))</f>
        <v>#N/A</v>
      </c>
      <c r="C314" s="26">
        <v>111006</v>
      </c>
      <c r="D314" s="43" t="s">
        <v>19</v>
      </c>
      <c r="E314" s="38" t="s">
        <v>20</v>
      </c>
      <c r="F314" s="40">
        <v>105.1</v>
      </c>
      <c r="G314" s="40">
        <v>107.3</v>
      </c>
      <c r="H314" s="40">
        <v>104.9</v>
      </c>
      <c r="I314" s="40">
        <v>111.4</v>
      </c>
      <c r="J314" s="40">
        <v>106.8</v>
      </c>
      <c r="K314" s="40">
        <v>105.3</v>
      </c>
      <c r="L314" s="40">
        <v>104.8</v>
      </c>
      <c r="N314" s="110"/>
    </row>
    <row r="315" spans="1:14" s="22" customFormat="1" ht="31.5">
      <c r="A315" s="26">
        <v>303070</v>
      </c>
      <c r="B315" s="41" t="e">
        <f>VALUE(CONCATENATE($A$2,$C$4,C315))</f>
        <v>#N/A</v>
      </c>
      <c r="C315" s="41">
        <v>121006</v>
      </c>
      <c r="D315" s="78" t="s">
        <v>21</v>
      </c>
      <c r="E315" s="71" t="s">
        <v>20</v>
      </c>
      <c r="F315" s="31"/>
      <c r="G315" s="32">
        <f t="shared" ref="G315:L315" si="109">IF(F313=0,0,G313/F313/IF(G314&lt;&gt;0,G314,100)*10000)</f>
        <v>0</v>
      </c>
      <c r="H315" s="32">
        <f t="shared" si="109"/>
        <v>0</v>
      </c>
      <c r="I315" s="32">
        <f t="shared" si="109"/>
        <v>0</v>
      </c>
      <c r="J315" s="32">
        <f t="shared" si="109"/>
        <v>0</v>
      </c>
      <c r="K315" s="32">
        <f t="shared" si="109"/>
        <v>0</v>
      </c>
      <c r="L315" s="32">
        <f t="shared" si="109"/>
        <v>0</v>
      </c>
      <c r="N315" s="110"/>
    </row>
    <row r="316" spans="1:14" s="22" customFormat="1" ht="31.5">
      <c r="A316" s="26">
        <v>303080</v>
      </c>
      <c r="B316" s="103"/>
      <c r="C316" s="103"/>
      <c r="D316" s="65" t="s">
        <v>37</v>
      </c>
      <c r="E316" s="38"/>
      <c r="F316" s="90"/>
      <c r="G316" s="36"/>
      <c r="H316" s="36"/>
      <c r="I316" s="36"/>
      <c r="J316" s="36"/>
      <c r="K316" s="36"/>
      <c r="L316" s="36"/>
      <c r="N316" s="110"/>
    </row>
    <row r="317" spans="1:14" s="22" customFormat="1" ht="15.75">
      <c r="A317" s="26">
        <v>303090</v>
      </c>
      <c r="B317" s="26" t="e">
        <f>VALUE(CONCATENATE($A$2,$C$4,C317))</f>
        <v>#N/A</v>
      </c>
      <c r="C317" s="26">
        <v>101007</v>
      </c>
      <c r="D317" s="43" t="s">
        <v>17</v>
      </c>
      <c r="E317" s="38" t="s">
        <v>16</v>
      </c>
      <c r="F317" s="40"/>
      <c r="G317" s="40"/>
      <c r="H317" s="40"/>
      <c r="I317" s="40"/>
      <c r="J317" s="40"/>
      <c r="K317" s="40"/>
      <c r="L317" s="40"/>
      <c r="N317" s="110"/>
    </row>
    <row r="318" spans="1:14" s="22" customFormat="1" ht="31.5">
      <c r="A318" s="26">
        <v>303100</v>
      </c>
      <c r="B318" s="26" t="e">
        <f>VALUE(CONCATENATE($A$2,$C$4,C318))</f>
        <v>#N/A</v>
      </c>
      <c r="C318" s="26">
        <v>111007</v>
      </c>
      <c r="D318" s="43" t="s">
        <v>19</v>
      </c>
      <c r="E318" s="38" t="s">
        <v>20</v>
      </c>
      <c r="F318" s="40">
        <v>105.1</v>
      </c>
      <c r="G318" s="40">
        <v>107.3</v>
      </c>
      <c r="H318" s="40">
        <v>104.9</v>
      </c>
      <c r="I318" s="40">
        <v>111.4</v>
      </c>
      <c r="J318" s="40">
        <v>106.8</v>
      </c>
      <c r="K318" s="40">
        <v>105.3</v>
      </c>
      <c r="L318" s="40">
        <v>104.8</v>
      </c>
      <c r="N318" s="110"/>
    </row>
    <row r="319" spans="1:14" s="22" customFormat="1" ht="31.5">
      <c r="A319" s="26">
        <v>303110</v>
      </c>
      <c r="B319" s="41" t="e">
        <f>VALUE(CONCATENATE($A$2,$C$4,C319))</f>
        <v>#N/A</v>
      </c>
      <c r="C319" s="41">
        <v>121007</v>
      </c>
      <c r="D319" s="78" t="s">
        <v>21</v>
      </c>
      <c r="E319" s="71" t="s">
        <v>20</v>
      </c>
      <c r="F319" s="31"/>
      <c r="G319" s="32">
        <f t="shared" ref="G319:L319" si="110">IF(F317=0,0,G317/F317/IF(G318&lt;&gt;0,G318,100)*10000)</f>
        <v>0</v>
      </c>
      <c r="H319" s="32">
        <f t="shared" si="110"/>
        <v>0</v>
      </c>
      <c r="I319" s="32">
        <f t="shared" si="110"/>
        <v>0</v>
      </c>
      <c r="J319" s="32">
        <f t="shared" si="110"/>
        <v>0</v>
      </c>
      <c r="K319" s="32">
        <f t="shared" si="110"/>
        <v>0</v>
      </c>
      <c r="L319" s="32">
        <f t="shared" si="110"/>
        <v>0</v>
      </c>
      <c r="N319" s="110"/>
    </row>
    <row r="320" spans="1:14" s="22" customFormat="1" ht="31.5">
      <c r="A320" s="26">
        <v>303120</v>
      </c>
      <c r="B320" s="103"/>
      <c r="C320" s="103"/>
      <c r="D320" s="65" t="s">
        <v>30</v>
      </c>
      <c r="E320" s="81"/>
      <c r="F320" s="35"/>
      <c r="G320" s="36"/>
      <c r="H320" s="36"/>
      <c r="I320" s="36"/>
      <c r="J320" s="36"/>
      <c r="K320" s="36"/>
      <c r="L320" s="36"/>
      <c r="N320" s="110"/>
    </row>
    <row r="321" spans="1:24" s="22" customFormat="1" ht="15.75">
      <c r="A321" s="26">
        <v>303130</v>
      </c>
      <c r="B321" s="26" t="e">
        <f>VALUE(CONCATENATE($A$2,$C$4,C321))</f>
        <v>#N/A</v>
      </c>
      <c r="C321" s="26">
        <v>101008</v>
      </c>
      <c r="D321" s="43" t="s">
        <v>17</v>
      </c>
      <c r="E321" s="38" t="s">
        <v>16</v>
      </c>
      <c r="F321" s="40">
        <v>44.1374</v>
      </c>
      <c r="G321" s="40">
        <v>25</v>
      </c>
      <c r="H321" s="40">
        <v>40</v>
      </c>
      <c r="I321" s="40">
        <v>58</v>
      </c>
      <c r="J321" s="40">
        <v>50</v>
      </c>
      <c r="K321" s="40">
        <v>51.3</v>
      </c>
      <c r="L321" s="40">
        <v>62</v>
      </c>
      <c r="N321" s="110"/>
    </row>
    <row r="322" spans="1:24" s="22" customFormat="1" ht="31.5">
      <c r="A322" s="26">
        <v>303140</v>
      </c>
      <c r="B322" s="26" t="e">
        <f>VALUE(CONCATENATE($A$2,$C$4,C322))</f>
        <v>#N/A</v>
      </c>
      <c r="C322" s="26">
        <v>111008</v>
      </c>
      <c r="D322" s="43" t="s">
        <v>19</v>
      </c>
      <c r="E322" s="38" t="s">
        <v>20</v>
      </c>
      <c r="F322" s="40">
        <v>105.1</v>
      </c>
      <c r="G322" s="40">
        <v>107.3</v>
      </c>
      <c r="H322" s="40">
        <v>104.9</v>
      </c>
      <c r="I322" s="40">
        <v>111.4</v>
      </c>
      <c r="J322" s="40">
        <v>106.8</v>
      </c>
      <c r="K322" s="40">
        <v>105.3</v>
      </c>
      <c r="L322" s="40">
        <v>104.8</v>
      </c>
      <c r="N322" s="110"/>
    </row>
    <row r="323" spans="1:24" s="22" customFormat="1" ht="31.5">
      <c r="A323" s="26">
        <v>303150</v>
      </c>
      <c r="B323" s="41" t="e">
        <f>VALUE(CONCATENATE($A$2,$C$4,C323))</f>
        <v>#N/A</v>
      </c>
      <c r="C323" s="41">
        <v>121008</v>
      </c>
      <c r="D323" s="78" t="s">
        <v>21</v>
      </c>
      <c r="E323" s="71" t="s">
        <v>20</v>
      </c>
      <c r="F323" s="31"/>
      <c r="G323" s="32">
        <f t="shared" ref="G323:L323" si="111">IF(F321=0,0,G321/F321/IF(G322&lt;&gt;0,G322,100)*10000)</f>
        <v>52.787797265348019</v>
      </c>
      <c r="H323" s="32">
        <f t="shared" si="111"/>
        <v>152.52621544327931</v>
      </c>
      <c r="I323" s="32">
        <f t="shared" si="111"/>
        <v>130.16157989228006</v>
      </c>
      <c r="J323" s="32">
        <f t="shared" si="111"/>
        <v>80.718067932325965</v>
      </c>
      <c r="K323" s="32">
        <f t="shared" si="111"/>
        <v>97.435897435897445</v>
      </c>
      <c r="L323" s="32">
        <f t="shared" si="111"/>
        <v>115.3222326384239</v>
      </c>
      <c r="N323" s="110"/>
    </row>
    <row r="324" spans="1:24" s="22" customFormat="1" ht="31.5">
      <c r="A324" s="26">
        <v>303160</v>
      </c>
      <c r="B324" s="103"/>
      <c r="C324" s="103"/>
      <c r="D324" s="65" t="s">
        <v>10</v>
      </c>
      <c r="E324" s="67"/>
      <c r="F324" s="35"/>
      <c r="G324" s="36"/>
      <c r="H324" s="36"/>
      <c r="I324" s="36"/>
      <c r="J324" s="36"/>
      <c r="K324" s="36"/>
      <c r="L324" s="36"/>
      <c r="N324" s="110"/>
    </row>
    <row r="325" spans="1:24" s="22" customFormat="1" ht="15.75">
      <c r="A325" s="26">
        <v>303170</v>
      </c>
      <c r="B325" s="26" t="e">
        <f>VALUE(CONCATENATE($A$2,$C$4,C325))</f>
        <v>#N/A</v>
      </c>
      <c r="C325" s="26">
        <v>101009</v>
      </c>
      <c r="D325" s="43" t="s">
        <v>17</v>
      </c>
      <c r="E325" s="38" t="s">
        <v>16</v>
      </c>
      <c r="F325" s="40"/>
      <c r="G325" s="40"/>
      <c r="H325" s="40"/>
      <c r="I325" s="40"/>
      <c r="J325" s="40"/>
      <c r="K325" s="40"/>
      <c r="L325" s="40"/>
      <c r="N325" s="110"/>
    </row>
    <row r="326" spans="1:24" s="22" customFormat="1" ht="31.5">
      <c r="A326" s="26">
        <v>303180</v>
      </c>
      <c r="B326" s="26" t="e">
        <f>VALUE(CONCATENATE($A$2,$C$4,C326))</f>
        <v>#N/A</v>
      </c>
      <c r="C326" s="26">
        <v>111009</v>
      </c>
      <c r="D326" s="43" t="s">
        <v>19</v>
      </c>
      <c r="E326" s="38" t="s">
        <v>20</v>
      </c>
      <c r="F326" s="40">
        <v>105.1</v>
      </c>
      <c r="G326" s="40">
        <v>107.3</v>
      </c>
      <c r="H326" s="40">
        <v>104.9</v>
      </c>
      <c r="I326" s="40">
        <v>111.4</v>
      </c>
      <c r="J326" s="40">
        <v>106.8</v>
      </c>
      <c r="K326" s="40">
        <v>105.3</v>
      </c>
      <c r="L326" s="40">
        <v>104.8</v>
      </c>
      <c r="N326" s="110"/>
    </row>
    <row r="327" spans="1:24" s="22" customFormat="1" ht="31.5">
      <c r="A327" s="26">
        <v>303190</v>
      </c>
      <c r="B327" s="41" t="e">
        <f>VALUE(CONCATENATE($A$2,$C$4,C327))</f>
        <v>#N/A</v>
      </c>
      <c r="C327" s="41">
        <v>121009</v>
      </c>
      <c r="D327" s="78" t="s">
        <v>21</v>
      </c>
      <c r="E327" s="71" t="s">
        <v>20</v>
      </c>
      <c r="F327" s="31"/>
      <c r="G327" s="32">
        <f t="shared" ref="G327:L327" si="112">IF(F325=0,0,G325/F325/IF(G326&lt;&gt;0,G326,100)*10000)</f>
        <v>0</v>
      </c>
      <c r="H327" s="32">
        <f t="shared" si="112"/>
        <v>0</v>
      </c>
      <c r="I327" s="32">
        <f t="shared" si="112"/>
        <v>0</v>
      </c>
      <c r="J327" s="32">
        <f t="shared" si="112"/>
        <v>0</v>
      </c>
      <c r="K327" s="32">
        <f t="shared" si="112"/>
        <v>0</v>
      </c>
      <c r="L327" s="32">
        <f t="shared" si="112"/>
        <v>0</v>
      </c>
      <c r="N327" s="110"/>
    </row>
    <row r="328" spans="1:24" s="22" customFormat="1" ht="15.75">
      <c r="A328" s="26">
        <v>303200</v>
      </c>
      <c r="B328" s="103"/>
      <c r="C328" s="103"/>
      <c r="D328" s="37" t="s">
        <v>11</v>
      </c>
      <c r="E328" s="81"/>
      <c r="F328" s="35"/>
      <c r="G328" s="36"/>
      <c r="H328" s="36"/>
      <c r="I328" s="36"/>
      <c r="J328" s="36"/>
      <c r="K328" s="36"/>
      <c r="L328" s="36"/>
      <c r="N328" s="110"/>
    </row>
    <row r="329" spans="1:24" s="22" customFormat="1" ht="15.75">
      <c r="A329" s="26">
        <v>303210</v>
      </c>
      <c r="B329" s="26" t="e">
        <f>VALUE(CONCATENATE($A$2,$C$4,C329))</f>
        <v>#N/A</v>
      </c>
      <c r="C329" s="26">
        <v>101010</v>
      </c>
      <c r="D329" s="43" t="s">
        <v>17</v>
      </c>
      <c r="E329" s="38" t="s">
        <v>16</v>
      </c>
      <c r="F329" s="40">
        <v>0</v>
      </c>
      <c r="G329" s="40">
        <v>0</v>
      </c>
      <c r="H329" s="40">
        <v>0</v>
      </c>
      <c r="I329" s="40"/>
      <c r="J329" s="40"/>
      <c r="K329" s="40"/>
      <c r="L329" s="40"/>
      <c r="N329" s="110"/>
    </row>
    <row r="330" spans="1:24" s="22" customFormat="1" ht="31.5">
      <c r="A330" s="26">
        <v>303220</v>
      </c>
      <c r="B330" s="26" t="e">
        <f>VALUE(CONCATENATE($A$2,$C$4,C330))</f>
        <v>#N/A</v>
      </c>
      <c r="C330" s="26">
        <v>111010</v>
      </c>
      <c r="D330" s="43" t="s">
        <v>19</v>
      </c>
      <c r="E330" s="38" t="s">
        <v>20</v>
      </c>
      <c r="F330" s="40">
        <v>105.1</v>
      </c>
      <c r="G330" s="40">
        <v>107.3</v>
      </c>
      <c r="H330" s="40">
        <v>104.9</v>
      </c>
      <c r="I330" s="40">
        <v>111.4</v>
      </c>
      <c r="J330" s="40">
        <v>106.8</v>
      </c>
      <c r="K330" s="40">
        <v>105.3</v>
      </c>
      <c r="L330" s="40">
        <v>104.8</v>
      </c>
      <c r="N330" s="110"/>
    </row>
    <row r="331" spans="1:24" s="22" customFormat="1" ht="31.5">
      <c r="A331" s="26">
        <v>303230</v>
      </c>
      <c r="B331" s="41" t="e">
        <f>VALUE(CONCATENATE($A$2,$C$4,C331))</f>
        <v>#N/A</v>
      </c>
      <c r="C331" s="41">
        <v>121010</v>
      </c>
      <c r="D331" s="78" t="s">
        <v>21</v>
      </c>
      <c r="E331" s="71" t="s">
        <v>20</v>
      </c>
      <c r="F331" s="31"/>
      <c r="G331" s="32">
        <f t="shared" ref="G331:L331" si="113">IF(F329=0,0,G329/F329/IF(G330&lt;&gt;0,G330,100)*10000)</f>
        <v>0</v>
      </c>
      <c r="H331" s="32">
        <f t="shared" si="113"/>
        <v>0</v>
      </c>
      <c r="I331" s="32">
        <f t="shared" si="113"/>
        <v>0</v>
      </c>
      <c r="J331" s="32">
        <f t="shared" si="113"/>
        <v>0</v>
      </c>
      <c r="K331" s="32">
        <f t="shared" si="113"/>
        <v>0</v>
      </c>
      <c r="L331" s="32">
        <f t="shared" si="113"/>
        <v>0</v>
      </c>
      <c r="N331" s="110"/>
    </row>
    <row r="332" spans="1:24" s="22" customFormat="1" ht="15.75">
      <c r="A332" s="26">
        <v>303240</v>
      </c>
      <c r="B332" s="103"/>
      <c r="C332" s="103"/>
      <c r="D332" s="34"/>
      <c r="E332" s="57"/>
      <c r="F332" s="91"/>
      <c r="G332" s="36"/>
      <c r="H332" s="36"/>
      <c r="I332" s="36"/>
      <c r="J332" s="36"/>
      <c r="K332" s="36"/>
      <c r="L332" s="36"/>
      <c r="N332" s="110"/>
    </row>
    <row r="333" spans="1:24" s="22" customFormat="1" ht="31.5">
      <c r="A333" s="26">
        <v>303250</v>
      </c>
      <c r="B333" s="26" t="e">
        <f>VALUE(CONCATENATE($A$2,$C$4,C333))</f>
        <v>#N/A</v>
      </c>
      <c r="C333" s="26">
        <v>102000</v>
      </c>
      <c r="D333" s="46" t="s">
        <v>22</v>
      </c>
      <c r="E333" s="47" t="s">
        <v>16</v>
      </c>
      <c r="F333" s="39">
        <v>41</v>
      </c>
      <c r="G333" s="39">
        <v>61</v>
      </c>
      <c r="H333" s="40">
        <v>63</v>
      </c>
      <c r="I333" s="40">
        <v>65</v>
      </c>
      <c r="J333" s="40">
        <v>66</v>
      </c>
      <c r="K333" s="40">
        <v>83</v>
      </c>
      <c r="L333" s="40">
        <v>100</v>
      </c>
      <c r="N333" s="110"/>
    </row>
    <row r="334" spans="1:24" s="22" customFormat="1" ht="31.5" customHeight="1">
      <c r="A334" s="26">
        <v>303260</v>
      </c>
      <c r="B334" s="26" t="e">
        <f>VALUE(CONCATENATE($A$2,$C$4,C334))</f>
        <v>#N/A</v>
      </c>
      <c r="C334" s="26">
        <v>112000</v>
      </c>
      <c r="D334" s="51" t="s">
        <v>19</v>
      </c>
      <c r="E334" s="47" t="s">
        <v>20</v>
      </c>
      <c r="F334" s="125">
        <f t="shared" ref="F334:L334" si="114">IFERROR(F338/F333*IF(F339&lt;&gt;0,F339,100)+F342/F333*IF(F343&lt;&gt;0,F343,100)+F346/F333*IF(F347&lt;&gt;0,F347,100)+F350/F333*IF(F351&lt;&gt;0,F351,100)+F354/F333*IF(F355&lt;&gt;0,F355,100)+F358/F333*IF(F359&lt;&gt;0,F359,100)+F362/F333*IF(F363&lt;&gt;0,F363,100)+F366/F333*IF(F367&lt;&gt;0,F367,100)+F370/F333*IF(F371&lt;&gt;0,F371,100)+F374/F333*IF(F375&lt;&gt;0,F375,100),0)</f>
        <v>105.1</v>
      </c>
      <c r="G334" s="125">
        <f t="shared" si="114"/>
        <v>107.3</v>
      </c>
      <c r="H334" s="125">
        <f t="shared" si="114"/>
        <v>104.89999999999999</v>
      </c>
      <c r="I334" s="125">
        <f t="shared" si="114"/>
        <v>111.40000000000002</v>
      </c>
      <c r="J334" s="125">
        <f t="shared" si="114"/>
        <v>106.79999999999998</v>
      </c>
      <c r="K334" s="125">
        <f t="shared" si="114"/>
        <v>105.3</v>
      </c>
      <c r="L334" s="125">
        <f t="shared" si="114"/>
        <v>104.8</v>
      </c>
      <c r="N334" s="155" t="s">
        <v>146</v>
      </c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</row>
    <row r="335" spans="1:24" s="22" customFormat="1" ht="31.5">
      <c r="A335" s="26">
        <v>303270</v>
      </c>
      <c r="B335" s="41" t="e">
        <f>VALUE(CONCATENATE($A$2,$C$4,C335))</f>
        <v>#N/A</v>
      </c>
      <c r="C335" s="41">
        <v>122000</v>
      </c>
      <c r="D335" s="82" t="s">
        <v>21</v>
      </c>
      <c r="E335" s="72" t="s">
        <v>20</v>
      </c>
      <c r="F335" s="79"/>
      <c r="G335" s="32">
        <f t="shared" ref="G335:L335" si="115">IF(F333=0,0,G333/F333/IF(G334&lt;&gt;0,G334,100)*10000)</f>
        <v>138.65842293092084</v>
      </c>
      <c r="H335" s="32">
        <f t="shared" si="115"/>
        <v>98.454421853756116</v>
      </c>
      <c r="I335" s="32">
        <f t="shared" si="115"/>
        <v>92.616340372175202</v>
      </c>
      <c r="J335" s="32">
        <f t="shared" si="115"/>
        <v>95.073465859982718</v>
      </c>
      <c r="K335" s="32">
        <f t="shared" si="115"/>
        <v>119.42789720567498</v>
      </c>
      <c r="L335" s="32">
        <f t="shared" si="115"/>
        <v>114.96367147981239</v>
      </c>
      <c r="N335" s="110"/>
    </row>
    <row r="336" spans="1:24" s="22" customFormat="1" ht="78.75">
      <c r="A336" s="26">
        <v>303280</v>
      </c>
      <c r="B336" s="102"/>
      <c r="C336" s="102"/>
      <c r="D336" s="92" t="s">
        <v>161</v>
      </c>
      <c r="E336" s="47"/>
      <c r="F336" s="120">
        <f>F333-(F338+F342+F346+F350+F354+F358+F362+F366+F370+F374)</f>
        <v>0</v>
      </c>
      <c r="G336" s="120">
        <f t="shared" ref="G336:L336" si="116">G333-(G338+G342+G346+G350+G354+G358+G362+G366+G370+G374)</f>
        <v>0</v>
      </c>
      <c r="H336" s="120">
        <f t="shared" si="116"/>
        <v>0</v>
      </c>
      <c r="I336" s="120">
        <f t="shared" si="116"/>
        <v>0</v>
      </c>
      <c r="J336" s="120">
        <f t="shared" si="116"/>
        <v>0</v>
      </c>
      <c r="K336" s="120">
        <f t="shared" si="116"/>
        <v>0</v>
      </c>
      <c r="L336" s="120">
        <f t="shared" si="116"/>
        <v>0</v>
      </c>
      <c r="N336" s="122" t="s">
        <v>162</v>
      </c>
    </row>
    <row r="337" spans="1:14" s="22" customFormat="1" ht="15.75">
      <c r="A337" s="26">
        <v>303290</v>
      </c>
      <c r="B337" s="103"/>
      <c r="C337" s="103"/>
      <c r="D337" s="93" t="s">
        <v>6</v>
      </c>
      <c r="E337" s="47"/>
      <c r="F337" s="35"/>
      <c r="G337" s="36"/>
      <c r="H337" s="36"/>
      <c r="I337" s="36"/>
      <c r="J337" s="36"/>
      <c r="K337" s="36"/>
      <c r="L337" s="36"/>
      <c r="N337" s="110"/>
    </row>
    <row r="338" spans="1:14" s="22" customFormat="1" ht="15.75">
      <c r="A338" s="26">
        <v>303300</v>
      </c>
      <c r="B338" s="26" t="e">
        <f>VALUE(CONCATENATE($A$2,$C$4,C338))</f>
        <v>#N/A</v>
      </c>
      <c r="C338" s="26">
        <v>102001</v>
      </c>
      <c r="D338" s="51" t="s">
        <v>17</v>
      </c>
      <c r="E338" s="47" t="s">
        <v>16</v>
      </c>
      <c r="F338" s="40"/>
      <c r="G338" s="40"/>
      <c r="H338" s="40"/>
      <c r="I338" s="40"/>
      <c r="J338" s="40"/>
      <c r="K338" s="40"/>
      <c r="L338" s="40"/>
      <c r="N338" s="110"/>
    </row>
    <row r="339" spans="1:14" s="22" customFormat="1" ht="31.5">
      <c r="A339" s="26">
        <v>303310</v>
      </c>
      <c r="B339" s="26" t="e">
        <f>VALUE(CONCATENATE($A$2,$C$4,C339))</f>
        <v>#N/A</v>
      </c>
      <c r="C339" s="26">
        <v>112001</v>
      </c>
      <c r="D339" s="51" t="s">
        <v>19</v>
      </c>
      <c r="E339" s="47" t="s">
        <v>20</v>
      </c>
      <c r="F339" s="40">
        <v>105.1</v>
      </c>
      <c r="G339" s="40">
        <v>107.3</v>
      </c>
      <c r="H339" s="40">
        <v>104.9</v>
      </c>
      <c r="I339" s="40">
        <v>111.4</v>
      </c>
      <c r="J339" s="40">
        <v>106.8</v>
      </c>
      <c r="K339" s="40">
        <v>105.3</v>
      </c>
      <c r="L339" s="40">
        <v>104.8</v>
      </c>
      <c r="N339" s="110"/>
    </row>
    <row r="340" spans="1:14" s="22" customFormat="1" ht="31.5">
      <c r="A340" s="26">
        <v>303320</v>
      </c>
      <c r="B340" s="41" t="e">
        <f>VALUE(CONCATENATE($A$2,$C$4,C340))</f>
        <v>#N/A</v>
      </c>
      <c r="C340" s="41">
        <v>122001</v>
      </c>
      <c r="D340" s="82" t="s">
        <v>21</v>
      </c>
      <c r="E340" s="72" t="s">
        <v>20</v>
      </c>
      <c r="F340" s="31"/>
      <c r="G340" s="32">
        <f t="shared" ref="G340:L340" si="117">IF(F338=0,0,G338/F338/IF(G339&lt;&gt;0,G339,100)*10000)</f>
        <v>0</v>
      </c>
      <c r="H340" s="32">
        <f t="shared" si="117"/>
        <v>0</v>
      </c>
      <c r="I340" s="32">
        <f t="shared" si="117"/>
        <v>0</v>
      </c>
      <c r="J340" s="32">
        <f t="shared" si="117"/>
        <v>0</v>
      </c>
      <c r="K340" s="32">
        <f t="shared" si="117"/>
        <v>0</v>
      </c>
      <c r="L340" s="32">
        <f t="shared" si="117"/>
        <v>0</v>
      </c>
      <c r="N340" s="110"/>
    </row>
    <row r="341" spans="1:14" s="22" customFormat="1" ht="15.75">
      <c r="A341" s="26">
        <v>303330</v>
      </c>
      <c r="B341" s="103"/>
      <c r="C341" s="103"/>
      <c r="D341" s="46" t="s">
        <v>7</v>
      </c>
      <c r="E341" s="47"/>
      <c r="F341" s="35"/>
      <c r="G341" s="36"/>
      <c r="H341" s="36"/>
      <c r="I341" s="36"/>
      <c r="J341" s="36"/>
      <c r="K341" s="36"/>
      <c r="L341" s="36"/>
      <c r="N341" s="110"/>
    </row>
    <row r="342" spans="1:14" s="22" customFormat="1" ht="15.75">
      <c r="A342" s="26">
        <v>303340</v>
      </c>
      <c r="B342" s="26" t="e">
        <f>VALUE(CONCATENATE($A$2,$C$4,C342))</f>
        <v>#N/A</v>
      </c>
      <c r="C342" s="26">
        <v>102002</v>
      </c>
      <c r="D342" s="51" t="s">
        <v>17</v>
      </c>
      <c r="E342" s="47" t="s">
        <v>16</v>
      </c>
      <c r="F342" s="40">
        <v>16</v>
      </c>
      <c r="G342" s="40">
        <v>28</v>
      </c>
      <c r="H342" s="40">
        <v>28</v>
      </c>
      <c r="I342" s="40">
        <v>29</v>
      </c>
      <c r="J342" s="40">
        <v>28</v>
      </c>
      <c r="K342" s="40">
        <v>35</v>
      </c>
      <c r="L342" s="40">
        <v>35</v>
      </c>
      <c r="N342" s="110"/>
    </row>
    <row r="343" spans="1:14" s="22" customFormat="1" ht="31.5">
      <c r="A343" s="26">
        <v>303350</v>
      </c>
      <c r="B343" s="26" t="e">
        <f>VALUE(CONCATENATE($A$2,$C$4,C343))</f>
        <v>#N/A</v>
      </c>
      <c r="C343" s="26">
        <v>112002</v>
      </c>
      <c r="D343" s="51" t="s">
        <v>19</v>
      </c>
      <c r="E343" s="47" t="s">
        <v>20</v>
      </c>
      <c r="F343" s="40">
        <v>105.1</v>
      </c>
      <c r="G343" s="40">
        <v>107.3</v>
      </c>
      <c r="H343" s="40">
        <v>104.9</v>
      </c>
      <c r="I343" s="40">
        <v>111.4</v>
      </c>
      <c r="J343" s="40">
        <v>106.8</v>
      </c>
      <c r="K343" s="40">
        <v>105.3</v>
      </c>
      <c r="L343" s="40">
        <v>104.8</v>
      </c>
      <c r="N343" s="110"/>
    </row>
    <row r="344" spans="1:14" s="22" customFormat="1" ht="31.5">
      <c r="A344" s="26">
        <v>303360</v>
      </c>
      <c r="B344" s="41" t="e">
        <f>VALUE(CONCATENATE($A$2,$C$4,C344))</f>
        <v>#N/A</v>
      </c>
      <c r="C344" s="41">
        <v>122002</v>
      </c>
      <c r="D344" s="82" t="s">
        <v>21</v>
      </c>
      <c r="E344" s="72" t="s">
        <v>20</v>
      </c>
      <c r="F344" s="31"/>
      <c r="G344" s="32">
        <f t="shared" ref="G344:L344" si="118">IF(F342=0,0,G342/F342/IF(G343&lt;&gt;0,G343,100)*10000)</f>
        <v>163.09412861137</v>
      </c>
      <c r="H344" s="32">
        <f t="shared" si="118"/>
        <v>95.328884652049553</v>
      </c>
      <c r="I344" s="32">
        <f t="shared" si="118"/>
        <v>92.972557065914344</v>
      </c>
      <c r="J344" s="32">
        <f t="shared" si="118"/>
        <v>90.404236084205095</v>
      </c>
      <c r="K344" s="32">
        <f t="shared" si="118"/>
        <v>118.70845204178538</v>
      </c>
      <c r="L344" s="32">
        <f t="shared" si="118"/>
        <v>95.419847328244273</v>
      </c>
      <c r="N344" s="110"/>
    </row>
    <row r="345" spans="1:14" s="22" customFormat="1" ht="47.25">
      <c r="A345" s="26">
        <v>303370</v>
      </c>
      <c r="B345" s="103"/>
      <c r="C345" s="103"/>
      <c r="D345" s="46" t="s">
        <v>38</v>
      </c>
      <c r="E345" s="47"/>
      <c r="F345" s="35"/>
      <c r="G345" s="36"/>
      <c r="H345" s="36"/>
      <c r="I345" s="36"/>
      <c r="J345" s="36"/>
      <c r="K345" s="36"/>
      <c r="L345" s="36"/>
      <c r="N345" s="110"/>
    </row>
    <row r="346" spans="1:14" s="22" customFormat="1" ht="15.75">
      <c r="A346" s="26">
        <v>303380</v>
      </c>
      <c r="B346" s="26" t="e">
        <f>VALUE(CONCATENATE($A$2,$C$4,C346))</f>
        <v>#N/A</v>
      </c>
      <c r="C346" s="26">
        <v>102003</v>
      </c>
      <c r="D346" s="51" t="s">
        <v>17</v>
      </c>
      <c r="E346" s="47" t="s">
        <v>16</v>
      </c>
      <c r="F346" s="40"/>
      <c r="G346" s="40"/>
      <c r="H346" s="40"/>
      <c r="I346" s="40"/>
      <c r="J346" s="40"/>
      <c r="K346" s="40"/>
      <c r="L346" s="40"/>
      <c r="N346" s="110"/>
    </row>
    <row r="347" spans="1:14" s="22" customFormat="1" ht="31.5">
      <c r="A347" s="26">
        <v>303390</v>
      </c>
      <c r="B347" s="26" t="e">
        <f>VALUE(CONCATENATE($A$2,$C$4,C347))</f>
        <v>#N/A</v>
      </c>
      <c r="C347" s="26">
        <v>112003</v>
      </c>
      <c r="D347" s="51" t="s">
        <v>19</v>
      </c>
      <c r="E347" s="47" t="s">
        <v>20</v>
      </c>
      <c r="F347" s="40">
        <v>105.1</v>
      </c>
      <c r="G347" s="40">
        <v>107.3</v>
      </c>
      <c r="H347" s="40">
        <v>104.9</v>
      </c>
      <c r="I347" s="40">
        <v>111.4</v>
      </c>
      <c r="J347" s="40">
        <v>106.8</v>
      </c>
      <c r="K347" s="40">
        <v>105.3</v>
      </c>
      <c r="L347" s="40">
        <v>104.8</v>
      </c>
      <c r="N347" s="110"/>
    </row>
    <row r="348" spans="1:14" s="22" customFormat="1" ht="31.5">
      <c r="A348" s="26">
        <v>303400</v>
      </c>
      <c r="B348" s="41" t="e">
        <f>VALUE(CONCATENATE($A$2,$C$4,C348))</f>
        <v>#N/A</v>
      </c>
      <c r="C348" s="41">
        <v>122003</v>
      </c>
      <c r="D348" s="82" t="s">
        <v>21</v>
      </c>
      <c r="E348" s="72" t="s">
        <v>20</v>
      </c>
      <c r="F348" s="31"/>
      <c r="G348" s="32">
        <f t="shared" ref="G348:L348" si="119">IF(F346=0,0,G346/F346/IF(G347&lt;&gt;0,G347,100)*10000)</f>
        <v>0</v>
      </c>
      <c r="H348" s="32">
        <f t="shared" si="119"/>
        <v>0</v>
      </c>
      <c r="I348" s="32">
        <f t="shared" si="119"/>
        <v>0</v>
      </c>
      <c r="J348" s="32">
        <f t="shared" si="119"/>
        <v>0</v>
      </c>
      <c r="K348" s="32">
        <f t="shared" si="119"/>
        <v>0</v>
      </c>
      <c r="L348" s="32">
        <f t="shared" si="119"/>
        <v>0</v>
      </c>
      <c r="N348" s="110"/>
    </row>
    <row r="349" spans="1:14" s="22" customFormat="1" ht="15.75">
      <c r="A349" s="26">
        <v>303410</v>
      </c>
      <c r="B349" s="103"/>
      <c r="C349" s="103"/>
      <c r="D349" s="84" t="s">
        <v>8</v>
      </c>
      <c r="E349" s="47"/>
      <c r="F349" s="35"/>
      <c r="G349" s="36"/>
      <c r="H349" s="36"/>
      <c r="I349" s="36"/>
      <c r="J349" s="36"/>
      <c r="K349" s="36"/>
      <c r="L349" s="36"/>
      <c r="N349" s="110"/>
    </row>
    <row r="350" spans="1:14" s="22" customFormat="1" ht="15.75">
      <c r="A350" s="26">
        <v>303420</v>
      </c>
      <c r="B350" s="26" t="e">
        <f>VALUE(CONCATENATE($A$2,$C$4,C350))</f>
        <v>#N/A</v>
      </c>
      <c r="C350" s="26">
        <v>102004</v>
      </c>
      <c r="D350" s="51" t="s">
        <v>17</v>
      </c>
      <c r="E350" s="47" t="s">
        <v>16</v>
      </c>
      <c r="F350" s="40"/>
      <c r="G350" s="40"/>
      <c r="H350" s="40"/>
      <c r="I350" s="40"/>
      <c r="J350" s="40"/>
      <c r="K350" s="40"/>
      <c r="L350" s="40"/>
      <c r="N350" s="110"/>
    </row>
    <row r="351" spans="1:14" s="22" customFormat="1" ht="31.5">
      <c r="A351" s="26">
        <v>303430</v>
      </c>
      <c r="B351" s="26" t="e">
        <f>VALUE(CONCATENATE($A$2,$C$4,C351))</f>
        <v>#N/A</v>
      </c>
      <c r="C351" s="26">
        <v>112004</v>
      </c>
      <c r="D351" s="51" t="s">
        <v>19</v>
      </c>
      <c r="E351" s="47" t="s">
        <v>20</v>
      </c>
      <c r="F351" s="40">
        <v>105.1</v>
      </c>
      <c r="G351" s="40">
        <v>107.3</v>
      </c>
      <c r="H351" s="40">
        <v>104.9</v>
      </c>
      <c r="I351" s="40">
        <v>111.4</v>
      </c>
      <c r="J351" s="40">
        <v>106.8</v>
      </c>
      <c r="K351" s="40">
        <v>105.3</v>
      </c>
      <c r="L351" s="40">
        <v>104.8</v>
      </c>
      <c r="N351" s="110"/>
    </row>
    <row r="352" spans="1:14" s="22" customFormat="1" ht="31.5">
      <c r="A352" s="26">
        <v>303440</v>
      </c>
      <c r="B352" s="41" t="e">
        <f>VALUE(CONCATENATE($A$2,$C$4,C352))</f>
        <v>#N/A</v>
      </c>
      <c r="C352" s="41">
        <v>122004</v>
      </c>
      <c r="D352" s="82" t="s">
        <v>21</v>
      </c>
      <c r="E352" s="72" t="s">
        <v>20</v>
      </c>
      <c r="F352" s="31"/>
      <c r="G352" s="32">
        <f t="shared" ref="G352:L352" si="120">IF(F350=0,0,G350/F350/IF(G351&lt;&gt;0,G351,100)*10000)</f>
        <v>0</v>
      </c>
      <c r="H352" s="32">
        <f t="shared" si="120"/>
        <v>0</v>
      </c>
      <c r="I352" s="32">
        <f t="shared" si="120"/>
        <v>0</v>
      </c>
      <c r="J352" s="32">
        <f t="shared" si="120"/>
        <v>0</v>
      </c>
      <c r="K352" s="32">
        <f t="shared" si="120"/>
        <v>0</v>
      </c>
      <c r="L352" s="32">
        <f t="shared" si="120"/>
        <v>0</v>
      </c>
      <c r="N352" s="110"/>
    </row>
    <row r="353" spans="1:14" s="22" customFormat="1" ht="31.5">
      <c r="A353" s="26">
        <v>303450</v>
      </c>
      <c r="B353" s="103"/>
      <c r="C353" s="103"/>
      <c r="D353" s="46" t="s">
        <v>33</v>
      </c>
      <c r="E353" s="47"/>
      <c r="F353" s="35"/>
      <c r="G353" s="36"/>
      <c r="H353" s="36"/>
      <c r="I353" s="36"/>
      <c r="J353" s="36"/>
      <c r="K353" s="36"/>
      <c r="L353" s="36"/>
      <c r="N353" s="110"/>
    </row>
    <row r="354" spans="1:14" s="22" customFormat="1" ht="15.75">
      <c r="A354" s="26">
        <v>303460</v>
      </c>
      <c r="B354" s="26" t="e">
        <f>VALUE(CONCATENATE($A$2,$C$4,C354))</f>
        <v>#N/A</v>
      </c>
      <c r="C354" s="26">
        <v>102005</v>
      </c>
      <c r="D354" s="51" t="s">
        <v>17</v>
      </c>
      <c r="E354" s="47" t="s">
        <v>16</v>
      </c>
      <c r="F354" s="40">
        <v>18.5</v>
      </c>
      <c r="G354" s="40">
        <v>25</v>
      </c>
      <c r="H354" s="40">
        <v>28</v>
      </c>
      <c r="I354" s="40">
        <v>29</v>
      </c>
      <c r="J354" s="40">
        <v>30</v>
      </c>
      <c r="K354" s="40">
        <v>39</v>
      </c>
      <c r="L354" s="40">
        <v>55</v>
      </c>
      <c r="N354" s="110"/>
    </row>
    <row r="355" spans="1:14" s="22" customFormat="1" ht="31.5">
      <c r="A355" s="26">
        <v>303470</v>
      </c>
      <c r="B355" s="26" t="e">
        <f>VALUE(CONCATENATE($A$2,$C$4,C355))</f>
        <v>#N/A</v>
      </c>
      <c r="C355" s="26">
        <v>112005</v>
      </c>
      <c r="D355" s="51" t="s">
        <v>19</v>
      </c>
      <c r="E355" s="47" t="s">
        <v>20</v>
      </c>
      <c r="F355" s="40">
        <v>105.1</v>
      </c>
      <c r="G355" s="40">
        <v>107.3</v>
      </c>
      <c r="H355" s="40">
        <v>104.9</v>
      </c>
      <c r="I355" s="40">
        <v>111.4</v>
      </c>
      <c r="J355" s="40">
        <v>106.8</v>
      </c>
      <c r="K355" s="40">
        <v>105.3</v>
      </c>
      <c r="L355" s="40">
        <v>104.8</v>
      </c>
      <c r="N355" s="110"/>
    </row>
    <row r="356" spans="1:14" s="22" customFormat="1" ht="31.5">
      <c r="A356" s="26">
        <v>303480</v>
      </c>
      <c r="B356" s="41" t="e">
        <f>VALUE(CONCATENATE($A$2,$C$4,C356))</f>
        <v>#N/A</v>
      </c>
      <c r="C356" s="41">
        <v>122005</v>
      </c>
      <c r="D356" s="82" t="s">
        <v>35</v>
      </c>
      <c r="E356" s="72" t="s">
        <v>20</v>
      </c>
      <c r="F356" s="31"/>
      <c r="G356" s="32">
        <f t="shared" ref="G356:L356" si="121">IF(F354=0,0,G354/F354/IF(G355&lt;&gt;0,G355,100)*10000)</f>
        <v>125.94141205511197</v>
      </c>
      <c r="H356" s="32">
        <f t="shared" si="121"/>
        <v>106.76835081029552</v>
      </c>
      <c r="I356" s="32">
        <f t="shared" si="121"/>
        <v>92.972557065914344</v>
      </c>
      <c r="J356" s="32">
        <f t="shared" si="121"/>
        <v>96.861681518791173</v>
      </c>
      <c r="K356" s="32">
        <f t="shared" si="121"/>
        <v>123.4567901234568</v>
      </c>
      <c r="L356" s="32">
        <f t="shared" si="121"/>
        <v>134.5664513603445</v>
      </c>
      <c r="N356" s="110"/>
    </row>
    <row r="357" spans="1:14" s="22" customFormat="1" ht="15.75">
      <c r="A357" s="26">
        <v>303490</v>
      </c>
      <c r="B357" s="103"/>
      <c r="C357" s="103"/>
      <c r="D357" s="46" t="s">
        <v>35</v>
      </c>
      <c r="E357" s="85"/>
      <c r="F357" s="35"/>
      <c r="G357" s="36"/>
      <c r="H357" s="36"/>
      <c r="I357" s="36"/>
      <c r="J357" s="36"/>
      <c r="K357" s="36"/>
      <c r="L357" s="36"/>
      <c r="N357" s="110"/>
    </row>
    <row r="358" spans="1:14" s="22" customFormat="1" ht="15.75">
      <c r="A358" s="26">
        <v>303500</v>
      </c>
      <c r="B358" s="26" t="e">
        <f>VALUE(CONCATENATE($A$2,$C$4,C358))</f>
        <v>#N/A</v>
      </c>
      <c r="C358" s="26">
        <v>102006</v>
      </c>
      <c r="D358" s="51" t="s">
        <v>17</v>
      </c>
      <c r="E358" s="47" t="s">
        <v>16</v>
      </c>
      <c r="F358" s="40"/>
      <c r="G358" s="40"/>
      <c r="H358" s="40"/>
      <c r="I358" s="40"/>
      <c r="J358" s="40"/>
      <c r="K358" s="40"/>
      <c r="L358" s="40"/>
      <c r="N358" s="110"/>
    </row>
    <row r="359" spans="1:14" s="22" customFormat="1" ht="31.5">
      <c r="A359" s="26">
        <v>303510</v>
      </c>
      <c r="B359" s="26" t="e">
        <f>VALUE(CONCATENATE($A$2,$C$4,C359))</f>
        <v>#N/A</v>
      </c>
      <c r="C359" s="26">
        <v>112006</v>
      </c>
      <c r="D359" s="51" t="s">
        <v>19</v>
      </c>
      <c r="E359" s="47" t="s">
        <v>20</v>
      </c>
      <c r="F359" s="40">
        <v>105.1</v>
      </c>
      <c r="G359" s="40">
        <v>107.3</v>
      </c>
      <c r="H359" s="40">
        <v>104.9</v>
      </c>
      <c r="I359" s="40">
        <v>111.4</v>
      </c>
      <c r="J359" s="40">
        <v>106.8</v>
      </c>
      <c r="K359" s="40">
        <v>105.3</v>
      </c>
      <c r="L359" s="40">
        <v>104.8</v>
      </c>
      <c r="N359" s="110"/>
    </row>
    <row r="360" spans="1:14" s="22" customFormat="1" ht="31.5">
      <c r="A360" s="26">
        <v>303520</v>
      </c>
      <c r="B360" s="41" t="e">
        <f>VALUE(CONCATENATE($A$2,$C$4,C360))</f>
        <v>#N/A</v>
      </c>
      <c r="C360" s="41">
        <v>122006</v>
      </c>
      <c r="D360" s="82" t="s">
        <v>21</v>
      </c>
      <c r="E360" s="72" t="s">
        <v>20</v>
      </c>
      <c r="F360" s="31"/>
      <c r="G360" s="32">
        <f t="shared" ref="G360:L360" si="122">IF(F358=0,0,G358/F358/IF(G359&lt;&gt;0,G359,100)*10000)</f>
        <v>0</v>
      </c>
      <c r="H360" s="32">
        <f t="shared" si="122"/>
        <v>0</v>
      </c>
      <c r="I360" s="32">
        <f t="shared" si="122"/>
        <v>0</v>
      </c>
      <c r="J360" s="32">
        <f t="shared" si="122"/>
        <v>0</v>
      </c>
      <c r="K360" s="32">
        <f t="shared" si="122"/>
        <v>0</v>
      </c>
      <c r="L360" s="32">
        <f t="shared" si="122"/>
        <v>0</v>
      </c>
      <c r="N360" s="110"/>
    </row>
    <row r="361" spans="1:14" s="22" customFormat="1" ht="31.5">
      <c r="A361" s="26">
        <v>303530</v>
      </c>
      <c r="B361" s="103"/>
      <c r="C361" s="103"/>
      <c r="D361" s="46" t="s">
        <v>37</v>
      </c>
      <c r="E361" s="47"/>
      <c r="F361" s="35"/>
      <c r="G361" s="36"/>
      <c r="H361" s="36"/>
      <c r="I361" s="36"/>
      <c r="J361" s="36"/>
      <c r="K361" s="36"/>
      <c r="L361" s="36"/>
      <c r="N361" s="110"/>
    </row>
    <row r="362" spans="1:14" s="22" customFormat="1" ht="15.75">
      <c r="A362" s="26">
        <v>303540</v>
      </c>
      <c r="B362" s="26" t="e">
        <f>VALUE(CONCATENATE($A$2,$C$4,C362))</f>
        <v>#N/A</v>
      </c>
      <c r="C362" s="26">
        <v>102007</v>
      </c>
      <c r="D362" s="51" t="s">
        <v>17</v>
      </c>
      <c r="E362" s="47" t="s">
        <v>16</v>
      </c>
      <c r="F362" s="40"/>
      <c r="G362" s="40"/>
      <c r="H362" s="40"/>
      <c r="I362" s="40"/>
      <c r="J362" s="40"/>
      <c r="K362" s="40"/>
      <c r="L362" s="40"/>
      <c r="N362" s="110"/>
    </row>
    <row r="363" spans="1:14" s="22" customFormat="1" ht="31.5">
      <c r="A363" s="26">
        <v>303550</v>
      </c>
      <c r="B363" s="26" t="e">
        <f>VALUE(CONCATENATE($A$2,$C$4,C363))</f>
        <v>#N/A</v>
      </c>
      <c r="C363" s="26">
        <v>112007</v>
      </c>
      <c r="D363" s="51" t="s">
        <v>19</v>
      </c>
      <c r="E363" s="47" t="s">
        <v>20</v>
      </c>
      <c r="F363" s="40">
        <v>105.1</v>
      </c>
      <c r="G363" s="40">
        <v>107.3</v>
      </c>
      <c r="H363" s="40">
        <v>104.9</v>
      </c>
      <c r="I363" s="40">
        <v>111.4</v>
      </c>
      <c r="J363" s="40">
        <v>106.8</v>
      </c>
      <c r="K363" s="40">
        <v>105.3</v>
      </c>
      <c r="L363" s="40">
        <v>104.8</v>
      </c>
      <c r="N363" s="110"/>
    </row>
    <row r="364" spans="1:14" s="22" customFormat="1" ht="31.5">
      <c r="A364" s="26">
        <v>303560</v>
      </c>
      <c r="B364" s="41" t="e">
        <f>VALUE(CONCATENATE($A$2,$C$4,C364))</f>
        <v>#N/A</v>
      </c>
      <c r="C364" s="41">
        <v>122007</v>
      </c>
      <c r="D364" s="82" t="s">
        <v>21</v>
      </c>
      <c r="E364" s="72" t="s">
        <v>20</v>
      </c>
      <c r="F364" s="31"/>
      <c r="G364" s="32">
        <f t="shared" ref="G364:L364" si="123">IF(F362=0,0,G362/F362/IF(G363&lt;&gt;0,G363,100)*10000)</f>
        <v>0</v>
      </c>
      <c r="H364" s="32">
        <f t="shared" si="123"/>
        <v>0</v>
      </c>
      <c r="I364" s="32">
        <f t="shared" si="123"/>
        <v>0</v>
      </c>
      <c r="J364" s="32">
        <f t="shared" si="123"/>
        <v>0</v>
      </c>
      <c r="K364" s="32">
        <f t="shared" si="123"/>
        <v>0</v>
      </c>
      <c r="L364" s="32">
        <f t="shared" si="123"/>
        <v>0</v>
      </c>
      <c r="N364" s="110"/>
    </row>
    <row r="365" spans="1:14" s="22" customFormat="1" ht="31.5">
      <c r="A365" s="26">
        <v>303570</v>
      </c>
      <c r="B365" s="103"/>
      <c r="C365" s="103"/>
      <c r="D365" s="46" t="s">
        <v>30</v>
      </c>
      <c r="E365" s="85"/>
      <c r="F365" s="35"/>
      <c r="G365" s="36"/>
      <c r="H365" s="36"/>
      <c r="I365" s="36"/>
      <c r="J365" s="36"/>
      <c r="K365" s="36"/>
      <c r="L365" s="36"/>
      <c r="N365" s="110"/>
    </row>
    <row r="366" spans="1:14" s="22" customFormat="1" ht="15.75">
      <c r="A366" s="26">
        <v>303580</v>
      </c>
      <c r="B366" s="26" t="e">
        <f>VALUE(CONCATENATE($A$2,$C$4,C366))</f>
        <v>#N/A</v>
      </c>
      <c r="C366" s="26">
        <v>102008</v>
      </c>
      <c r="D366" s="51" t="s">
        <v>17</v>
      </c>
      <c r="E366" s="47" t="s">
        <v>16</v>
      </c>
      <c r="F366" s="40">
        <v>6.5</v>
      </c>
      <c r="G366" s="40">
        <v>8</v>
      </c>
      <c r="H366" s="40">
        <v>7</v>
      </c>
      <c r="I366" s="40">
        <v>7</v>
      </c>
      <c r="J366" s="40">
        <v>8</v>
      </c>
      <c r="K366" s="40">
        <v>9</v>
      </c>
      <c r="L366" s="40">
        <v>10</v>
      </c>
      <c r="N366" s="110"/>
    </row>
    <row r="367" spans="1:14" s="22" customFormat="1" ht="31.5">
      <c r="A367" s="26">
        <v>303590</v>
      </c>
      <c r="B367" s="26" t="e">
        <f>VALUE(CONCATENATE($A$2,$C$4,C367))</f>
        <v>#N/A</v>
      </c>
      <c r="C367" s="26">
        <v>112008</v>
      </c>
      <c r="D367" s="51" t="s">
        <v>19</v>
      </c>
      <c r="E367" s="47" t="s">
        <v>20</v>
      </c>
      <c r="F367" s="40">
        <v>105.1</v>
      </c>
      <c r="G367" s="40">
        <v>107.3</v>
      </c>
      <c r="H367" s="40">
        <v>104.9</v>
      </c>
      <c r="I367" s="40">
        <v>111.4</v>
      </c>
      <c r="J367" s="40">
        <v>106.8</v>
      </c>
      <c r="K367" s="40">
        <v>105.3</v>
      </c>
      <c r="L367" s="40">
        <v>104.8</v>
      </c>
      <c r="N367" s="110"/>
    </row>
    <row r="368" spans="1:14" s="22" customFormat="1" ht="31.5">
      <c r="A368" s="26">
        <v>303600</v>
      </c>
      <c r="B368" s="41" t="e">
        <f>VALUE(CONCATENATE($A$2,$C$4,C368))</f>
        <v>#N/A</v>
      </c>
      <c r="C368" s="41">
        <v>122008</v>
      </c>
      <c r="D368" s="82" t="s">
        <v>21</v>
      </c>
      <c r="E368" s="72" t="s">
        <v>20</v>
      </c>
      <c r="F368" s="31"/>
      <c r="G368" s="32">
        <f t="shared" ref="G368:L368" si="124">IF(F366=0,0,G366/F366/IF(G367&lt;&gt;0,G367,100)*10000)</f>
        <v>114.70356297942504</v>
      </c>
      <c r="H368" s="32">
        <f t="shared" si="124"/>
        <v>83.412774070543378</v>
      </c>
      <c r="I368" s="32">
        <f t="shared" si="124"/>
        <v>89.766606822262119</v>
      </c>
      <c r="J368" s="32">
        <f t="shared" si="124"/>
        <v>107.00909577314071</v>
      </c>
      <c r="K368" s="32">
        <f t="shared" si="124"/>
        <v>106.83760683760684</v>
      </c>
      <c r="L368" s="32">
        <f t="shared" si="124"/>
        <v>106.02205258693809</v>
      </c>
      <c r="N368" s="110"/>
    </row>
    <row r="369" spans="1:14" s="22" customFormat="1" ht="31.5">
      <c r="A369" s="26">
        <v>303610</v>
      </c>
      <c r="B369" s="103"/>
      <c r="C369" s="103"/>
      <c r="D369" s="46" t="s">
        <v>31</v>
      </c>
      <c r="E369" s="50"/>
      <c r="F369" s="35"/>
      <c r="G369" s="36"/>
      <c r="H369" s="36"/>
      <c r="I369" s="36"/>
      <c r="J369" s="36"/>
      <c r="K369" s="36"/>
      <c r="L369" s="36"/>
      <c r="N369" s="110"/>
    </row>
    <row r="370" spans="1:14" s="22" customFormat="1" ht="15.75">
      <c r="A370" s="26">
        <v>303620</v>
      </c>
      <c r="B370" s="26" t="e">
        <f>VALUE(CONCATENATE($A$2,$C$4,C370))</f>
        <v>#N/A</v>
      </c>
      <c r="C370" s="26">
        <v>102009</v>
      </c>
      <c r="D370" s="51" t="s">
        <v>17</v>
      </c>
      <c r="E370" s="47" t="s">
        <v>16</v>
      </c>
      <c r="F370" s="40"/>
      <c r="G370" s="40"/>
      <c r="H370" s="40"/>
      <c r="I370" s="40"/>
      <c r="J370" s="40"/>
      <c r="K370" s="40"/>
      <c r="L370" s="40"/>
      <c r="N370" s="110"/>
    </row>
    <row r="371" spans="1:14" s="22" customFormat="1" ht="31.5">
      <c r="A371" s="26">
        <v>303630</v>
      </c>
      <c r="B371" s="26" t="e">
        <f>VALUE(CONCATENATE($A$2,$C$4,C371))</f>
        <v>#N/A</v>
      </c>
      <c r="C371" s="26">
        <v>112009</v>
      </c>
      <c r="D371" s="51" t="s">
        <v>19</v>
      </c>
      <c r="E371" s="47" t="s">
        <v>20</v>
      </c>
      <c r="F371" s="40">
        <v>105.1</v>
      </c>
      <c r="G371" s="40">
        <v>107.3</v>
      </c>
      <c r="H371" s="40">
        <v>104.9</v>
      </c>
      <c r="I371" s="40">
        <v>111.4</v>
      </c>
      <c r="J371" s="40">
        <v>106.8</v>
      </c>
      <c r="K371" s="40">
        <v>105.3</v>
      </c>
      <c r="L371" s="40">
        <v>104.8</v>
      </c>
      <c r="N371" s="110"/>
    </row>
    <row r="372" spans="1:14" s="22" customFormat="1" ht="31.5">
      <c r="A372" s="26">
        <v>303640</v>
      </c>
      <c r="B372" s="41" t="e">
        <f>VALUE(CONCATENATE($A$2,$C$4,C372))</f>
        <v>#N/A</v>
      </c>
      <c r="C372" s="41">
        <v>122009</v>
      </c>
      <c r="D372" s="82" t="s">
        <v>21</v>
      </c>
      <c r="E372" s="72" t="s">
        <v>20</v>
      </c>
      <c r="F372" s="31"/>
      <c r="G372" s="32">
        <f t="shared" ref="G372:L372" si="125">IF(F370=0,0,G370/F370/IF(G371&lt;&gt;0,G371,100)*10000)</f>
        <v>0</v>
      </c>
      <c r="H372" s="32">
        <f t="shared" si="125"/>
        <v>0</v>
      </c>
      <c r="I372" s="32">
        <f t="shared" si="125"/>
        <v>0</v>
      </c>
      <c r="J372" s="32">
        <f t="shared" si="125"/>
        <v>0</v>
      </c>
      <c r="K372" s="32">
        <f t="shared" si="125"/>
        <v>0</v>
      </c>
      <c r="L372" s="32">
        <f t="shared" si="125"/>
        <v>0</v>
      </c>
      <c r="N372" s="110"/>
    </row>
    <row r="373" spans="1:14" s="22" customFormat="1" ht="15.75">
      <c r="A373" s="26">
        <v>303650</v>
      </c>
      <c r="B373" s="103"/>
      <c r="C373" s="103"/>
      <c r="D373" s="84" t="s">
        <v>11</v>
      </c>
      <c r="E373" s="85"/>
      <c r="F373" s="35"/>
      <c r="G373" s="36"/>
      <c r="H373" s="36"/>
      <c r="I373" s="36"/>
      <c r="J373" s="36"/>
      <c r="K373" s="36"/>
      <c r="L373" s="36"/>
      <c r="N373" s="110"/>
    </row>
    <row r="374" spans="1:14" s="22" customFormat="1" ht="15.75">
      <c r="A374" s="26">
        <v>303660</v>
      </c>
      <c r="B374" s="26" t="e">
        <f>VALUE(CONCATENATE($A$2,$C$4,C374))</f>
        <v>#N/A</v>
      </c>
      <c r="C374" s="26">
        <v>102010</v>
      </c>
      <c r="D374" s="51" t="s">
        <v>17</v>
      </c>
      <c r="E374" s="47" t="s">
        <v>16</v>
      </c>
      <c r="F374" s="40"/>
      <c r="G374" s="40"/>
      <c r="H374" s="40"/>
      <c r="I374" s="40"/>
      <c r="J374" s="40"/>
      <c r="K374" s="40"/>
      <c r="L374" s="40"/>
      <c r="N374" s="110"/>
    </row>
    <row r="375" spans="1:14" s="22" customFormat="1" ht="31.5">
      <c r="A375" s="26">
        <v>303670</v>
      </c>
      <c r="B375" s="26" t="e">
        <f>VALUE(CONCATENATE($A$2,$C$4,C375))</f>
        <v>#N/A</v>
      </c>
      <c r="C375" s="26">
        <v>112010</v>
      </c>
      <c r="D375" s="51" t="s">
        <v>19</v>
      </c>
      <c r="E375" s="47" t="s">
        <v>20</v>
      </c>
      <c r="F375" s="40">
        <v>105.1</v>
      </c>
      <c r="G375" s="40">
        <v>107.3</v>
      </c>
      <c r="H375" s="40">
        <v>104.9</v>
      </c>
      <c r="I375" s="40">
        <v>111.4</v>
      </c>
      <c r="J375" s="40">
        <v>106.8</v>
      </c>
      <c r="K375" s="40">
        <v>105.3</v>
      </c>
      <c r="L375" s="40">
        <v>104.8</v>
      </c>
      <c r="M375" s="110"/>
      <c r="N375" s="110"/>
    </row>
    <row r="376" spans="1:14" s="22" customFormat="1" ht="31.5">
      <c r="A376" s="26">
        <v>303680</v>
      </c>
      <c r="B376" s="94" t="e">
        <f>VALUE(CONCATENATE($A$2,$C$4,C376))</f>
        <v>#N/A</v>
      </c>
      <c r="C376" s="94">
        <v>122010</v>
      </c>
      <c r="D376" s="82" t="s">
        <v>21</v>
      </c>
      <c r="E376" s="72" t="s">
        <v>20</v>
      </c>
      <c r="F376" s="31"/>
      <c r="G376" s="32">
        <f t="shared" ref="G376:L376" si="126">IF(F374=0,0,G374/F374/IF(G375&lt;&gt;0,G375,100)*10000)</f>
        <v>0</v>
      </c>
      <c r="H376" s="32">
        <f t="shared" si="126"/>
        <v>0</v>
      </c>
      <c r="I376" s="32">
        <f t="shared" si="126"/>
        <v>0</v>
      </c>
      <c r="J376" s="32">
        <f t="shared" si="126"/>
        <v>0</v>
      </c>
      <c r="K376" s="32">
        <f t="shared" si="126"/>
        <v>0</v>
      </c>
      <c r="L376" s="32">
        <f t="shared" si="126"/>
        <v>0</v>
      </c>
      <c r="M376" s="110"/>
      <c r="N376" s="110"/>
    </row>
    <row r="377" spans="1:14" s="22" customFormat="1" ht="15">
      <c r="A377" s="26">
        <v>303690</v>
      </c>
      <c r="B377" s="95"/>
      <c r="C377" s="96"/>
      <c r="D377" s="115" t="s">
        <v>26</v>
      </c>
      <c r="E377" s="97"/>
      <c r="F377" s="97"/>
      <c r="G377" s="97"/>
      <c r="H377" s="97"/>
      <c r="I377" s="97"/>
      <c r="J377" s="97"/>
      <c r="K377" s="97"/>
      <c r="L377" s="97"/>
    </row>
    <row r="378" spans="1:14" s="22" customFormat="1" ht="15">
      <c r="A378" s="26">
        <v>303700</v>
      </c>
      <c r="B378" s="95"/>
      <c r="C378" s="95"/>
      <c r="D378" s="97"/>
      <c r="E378" s="97"/>
      <c r="F378" s="97"/>
      <c r="G378" s="97"/>
      <c r="H378" s="97"/>
      <c r="I378" s="97"/>
      <c r="J378" s="97"/>
      <c r="K378" s="97"/>
      <c r="L378" s="97"/>
      <c r="M378" s="110"/>
    </row>
    <row r="379" spans="1:14" s="22" customFormat="1" ht="15">
      <c r="A379" s="26">
        <v>303710</v>
      </c>
      <c r="B379" s="95"/>
      <c r="C379" s="95"/>
      <c r="D379" s="98" t="s">
        <v>107</v>
      </c>
      <c r="E379" s="110"/>
      <c r="I379" s="97"/>
      <c r="J379" s="97"/>
      <c r="K379" s="97"/>
      <c r="L379" s="97"/>
      <c r="N379" s="110"/>
    </row>
    <row r="380" spans="1:14" s="22" customFormat="1" ht="15">
      <c r="A380" s="26">
        <v>303720</v>
      </c>
      <c r="B380" s="95"/>
      <c r="C380" s="95"/>
      <c r="D380" s="99" t="s">
        <v>169</v>
      </c>
      <c r="E380" s="100"/>
      <c r="F380" s="100"/>
      <c r="G380" s="100"/>
      <c r="H380" s="100"/>
      <c r="I380" s="100"/>
      <c r="J380" s="100"/>
      <c r="K380" s="99" t="s">
        <v>173</v>
      </c>
      <c r="L380" s="114"/>
    </row>
    <row r="381" spans="1:14" s="22" customFormat="1" ht="15">
      <c r="A381" s="26">
        <v>303730</v>
      </c>
      <c r="B381" s="95"/>
      <c r="C381" s="95"/>
      <c r="D381" s="99" t="s">
        <v>170</v>
      </c>
      <c r="E381" s="100"/>
      <c r="F381" s="100"/>
      <c r="G381" s="130" t="s">
        <v>50</v>
      </c>
      <c r="H381" s="100"/>
      <c r="I381" s="100"/>
      <c r="J381" s="100"/>
      <c r="K381" s="100"/>
      <c r="L381" s="114"/>
    </row>
    <row r="382" spans="1:14" s="22" customFormat="1" ht="15">
      <c r="A382" s="26">
        <v>303740</v>
      </c>
      <c r="B382" s="95"/>
      <c r="C382" s="95"/>
      <c r="D382" s="98"/>
      <c r="E382" s="20"/>
      <c r="F382" s="20"/>
      <c r="G382" s="20"/>
      <c r="H382" s="20"/>
      <c r="I382" s="20"/>
      <c r="J382" s="20"/>
      <c r="K382" s="20"/>
      <c r="L382" s="97"/>
    </row>
    <row r="383" spans="1:14" s="22" customFormat="1" ht="15">
      <c r="A383" s="26">
        <v>303750</v>
      </c>
      <c r="B383" s="95"/>
      <c r="C383" s="95"/>
      <c r="D383" s="98" t="s">
        <v>49</v>
      </c>
      <c r="E383" s="20"/>
      <c r="F383" s="20"/>
      <c r="G383" s="20"/>
      <c r="H383" s="20"/>
      <c r="I383" s="20"/>
      <c r="J383" s="20"/>
      <c r="K383" s="20"/>
      <c r="L383" s="97"/>
    </row>
    <row r="384" spans="1:14" s="22" customFormat="1" ht="15">
      <c r="A384" s="26">
        <v>303760</v>
      </c>
      <c r="B384" s="95"/>
      <c r="C384" s="95"/>
      <c r="D384" s="99" t="s">
        <v>171</v>
      </c>
      <c r="E384" s="101"/>
      <c r="F384" s="101"/>
      <c r="G384" s="101"/>
      <c r="H384" s="101"/>
      <c r="I384" s="101" t="s">
        <v>50</v>
      </c>
      <c r="J384" s="99" t="s">
        <v>51</v>
      </c>
      <c r="K384" s="99" t="s">
        <v>172</v>
      </c>
      <c r="L384" s="114"/>
    </row>
    <row r="385" spans="1:12" s="22" customFormat="1">
      <c r="A385" s="95"/>
      <c r="B385" s="95"/>
      <c r="C385" s="95"/>
      <c r="D385" s="97"/>
      <c r="E385" s="97"/>
      <c r="F385" s="97"/>
      <c r="G385" s="97"/>
      <c r="H385" s="97"/>
      <c r="I385" s="97"/>
      <c r="J385" s="97"/>
      <c r="K385" s="97"/>
      <c r="L385" s="97"/>
    </row>
    <row r="386" spans="1:12" s="22" customFormat="1">
      <c r="A386" s="95"/>
      <c r="B386" s="95"/>
      <c r="C386" s="95"/>
      <c r="D386" s="97"/>
      <c r="E386" s="97"/>
      <c r="F386" s="97"/>
      <c r="G386" s="97"/>
      <c r="H386" s="97"/>
      <c r="I386" s="97"/>
      <c r="J386" s="97"/>
      <c r="K386" s="97"/>
      <c r="L386" s="97"/>
    </row>
    <row r="387" spans="1:12" s="22" customFormat="1">
      <c r="A387" s="95"/>
      <c r="B387" s="95"/>
      <c r="C387" s="95"/>
      <c r="D387" s="97"/>
      <c r="E387" s="97"/>
      <c r="F387" s="97"/>
      <c r="G387" s="97"/>
      <c r="H387" s="97"/>
      <c r="I387" s="97"/>
      <c r="J387" s="97"/>
      <c r="K387" s="97"/>
      <c r="L387" s="97"/>
    </row>
    <row r="388" spans="1:12" s="22" customFormat="1">
      <c r="A388" s="95"/>
      <c r="B388" s="95"/>
      <c r="C388" s="95"/>
      <c r="D388" s="97"/>
      <c r="E388" s="97"/>
      <c r="F388" s="97"/>
      <c r="G388" s="97"/>
      <c r="H388" s="97"/>
      <c r="I388" s="97"/>
      <c r="J388" s="97"/>
      <c r="K388" s="97"/>
      <c r="L388" s="97"/>
    </row>
    <row r="389" spans="1:12" s="22" customFormat="1">
      <c r="A389" s="95"/>
      <c r="B389" s="95"/>
      <c r="C389" s="95"/>
      <c r="D389" s="97"/>
      <c r="E389" s="97"/>
      <c r="F389" s="97"/>
      <c r="G389" s="97"/>
      <c r="H389" s="97"/>
      <c r="I389" s="97"/>
      <c r="J389" s="97"/>
      <c r="K389" s="97"/>
      <c r="L389" s="97"/>
    </row>
    <row r="393" spans="1:12">
      <c r="D393" s="11"/>
    </row>
    <row r="394" spans="1:12">
      <c r="D394" s="11"/>
    </row>
    <row r="395" spans="1:12">
      <c r="D395" s="11"/>
    </row>
  </sheetData>
  <sheetProtection password="CF42" sheet="1" objects="1" scenarios="1"/>
  <dataConsolidate/>
  <mergeCells count="30">
    <mergeCell ref="O8:V8"/>
    <mergeCell ref="N334:X334"/>
    <mergeCell ref="N154:W154"/>
    <mergeCell ref="N247:V248"/>
    <mergeCell ref="N112:V113"/>
    <mergeCell ref="N199:W199"/>
    <mergeCell ref="N244:X244"/>
    <mergeCell ref="N289:X289"/>
    <mergeCell ref="N107:V107"/>
    <mergeCell ref="N55:V55"/>
    <mergeCell ref="N9:V9"/>
    <mergeCell ref="N11:N21"/>
    <mergeCell ref="N60:N69"/>
    <mergeCell ref="A6:A7"/>
    <mergeCell ref="D6:D7"/>
    <mergeCell ref="E6:E7"/>
    <mergeCell ref="D1:L1"/>
    <mergeCell ref="D2:L2"/>
    <mergeCell ref="D3:L3"/>
    <mergeCell ref="B6:B7"/>
    <mergeCell ref="D100:D101"/>
    <mergeCell ref="D102:D103"/>
    <mergeCell ref="C6:C7"/>
    <mergeCell ref="D97:D98"/>
    <mergeCell ref="D104:D105"/>
    <mergeCell ref="O5:V5"/>
    <mergeCell ref="O6:V6"/>
    <mergeCell ref="O7:V7"/>
    <mergeCell ref="O3:V3"/>
    <mergeCell ref="O4:V4"/>
  </mergeCells>
  <phoneticPr fontId="4" type="noConversion"/>
  <conditionalFormatting sqref="H58">
    <cfRule type="iconSet" priority="119">
      <iconSet iconSet="3Arrows">
        <cfvo type="percent" val="0"/>
        <cfvo type="formula" val="$H$57"/>
        <cfvo type="formula" val="$H$57" gte="0"/>
      </iconSet>
    </cfRule>
  </conditionalFormatting>
  <conditionalFormatting sqref="I58">
    <cfRule type="iconSet" priority="118">
      <iconSet iconSet="3Arrows">
        <cfvo type="percent" val="0"/>
        <cfvo type="formula" val="$I$57"/>
        <cfvo type="formula" val="$I$57" gte="0"/>
      </iconSet>
    </cfRule>
  </conditionalFormatting>
  <conditionalFormatting sqref="J58">
    <cfRule type="iconSet" priority="117">
      <iconSet iconSet="3Arrows">
        <cfvo type="percent" val="0"/>
        <cfvo type="formula" val="$I$57"/>
        <cfvo type="formula" val="$I$57" gte="0"/>
      </iconSet>
    </cfRule>
  </conditionalFormatting>
  <conditionalFormatting sqref="K58">
    <cfRule type="iconSet" priority="116">
      <iconSet iconSet="3Arrows">
        <cfvo type="percent" val="0"/>
        <cfvo type="formula" val="$I$57"/>
        <cfvo type="formula" val="$I$57" gte="0"/>
      </iconSet>
    </cfRule>
  </conditionalFormatting>
  <pageMargins left="0.78740157480314965" right="0.59055118110236227" top="0.39370078740157483" bottom="0.47244094488188981" header="0.23622047244094491" footer="0.27559055118110237"/>
  <pageSetup paperSize="9" scale="86" orientation="landscape" r:id="rId1"/>
  <headerFooter alignWithMargins="0"/>
  <rowBreaks count="4" manualBreakCount="4">
    <brk id="293" min="2" max="12" man="1"/>
    <brk id="315" min="2" max="12" man="1"/>
    <brk id="335" min="2" max="12" man="1"/>
    <brk id="356" min="2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2B767D90-F8D0-49B1-B259-0E39B5304AB4}">
            <x14:iconSet iconSet="3Symbols2" custom="1">
              <x14:cfvo type="percent">
                <xm:f>0</xm:f>
              </x14:cfvo>
              <x14:cfvo type="formula">
                <xm:f>$F$9</xm:f>
              </x14:cfvo>
              <x14:cfvo type="formula" gte="0">
                <xm:f>$F$9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F11</xm:sqref>
        </x14:conditionalFormatting>
        <x14:conditionalFormatting xmlns:xm="http://schemas.microsoft.com/office/excel/2006/main">
          <x14:cfRule type="iconSet" priority="210" id="{4055495C-21F9-4976-8AFD-A9DE8CAAA439}">
            <x14:iconSet iconSet="3Symbols" custom="1">
              <x14:cfvo type="percent">
                <xm:f>0</xm:f>
              </x14:cfvo>
              <x14:cfvo type="formula">
                <xm:f>$F$55</xm:f>
              </x14:cfvo>
              <x14:cfvo type="formula" gte="0">
                <xm:f>$F$55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F59</xm:sqref>
        </x14:conditionalFormatting>
        <x14:conditionalFormatting xmlns:xm="http://schemas.microsoft.com/office/excel/2006/main">
          <x14:cfRule type="iconSet" priority="203" id="{798EF3D7-3CA8-4BFF-BFD2-7E38EB991A66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F111</xm:sqref>
        </x14:conditionalFormatting>
        <x14:conditionalFormatting xmlns:xm="http://schemas.microsoft.com/office/excel/2006/main">
          <x14:cfRule type="iconSet" priority="196" id="{CF153B9A-77C3-4263-8CBB-E0E0BD2E0253}">
            <x14:iconSet iconSet="3Symbols2" custom="1">
              <x14:cfvo type="percent">
                <xm:f>0</xm:f>
              </x14:cfvo>
              <x14:cfvo type="formula">
                <xm:f>$F$23</xm:f>
              </x14:cfvo>
              <x14:cfvo type="formula" gte="0">
                <xm:f>$F$23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F24</xm:sqref>
        </x14:conditionalFormatting>
        <x14:conditionalFormatting xmlns:xm="http://schemas.microsoft.com/office/excel/2006/main">
          <x14:cfRule type="iconSet" priority="189" id="{122371C7-729F-44AD-9F80-B0500A445EB8}">
            <x14:iconSet iconSet="3Symbols2" custom="1">
              <x14:cfvo type="percent">
                <xm:f>0</xm:f>
              </x14:cfvo>
              <x14:cfvo type="formula">
                <xm:f>$F$36</xm:f>
              </x14:cfvo>
              <x14:cfvo type="formula" gte="0">
                <xm:f>$F$36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F37</xm:sqref>
        </x14:conditionalFormatting>
        <x14:conditionalFormatting xmlns:xm="http://schemas.microsoft.com/office/excel/2006/main">
          <x14:cfRule type="iconSet" priority="182" id="{CEF28446-78F5-4B14-A9EA-C7D6E5C9E833}">
            <x14:iconSet iconSet="3Symbols2" custom="1">
              <x14:cfvo type="percent">
                <xm:f>0</xm:f>
              </x14:cfvo>
              <x14:cfvo type="formula">
                <xm:f>$F$49</xm:f>
              </x14:cfvo>
              <x14:cfvo type="formula" gte="0">
                <xm:f>$F$49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F50</xm:sqref>
        </x14:conditionalFormatting>
        <x14:conditionalFormatting xmlns:xm="http://schemas.microsoft.com/office/excel/2006/main">
          <x14:cfRule type="iconSet" priority="113" id="{1A4A9AB9-6510-42AF-B43B-56170A0F5308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F72</xm:sqref>
        </x14:conditionalFormatting>
        <x14:conditionalFormatting xmlns:xm="http://schemas.microsoft.com/office/excel/2006/main">
          <x14:cfRule type="iconSet" priority="105" id="{2A4F7B89-476D-4F5C-98C5-850D021DE63C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F85</xm:sqref>
        </x14:conditionalFormatting>
        <x14:conditionalFormatting xmlns:xm="http://schemas.microsoft.com/office/excel/2006/main">
          <x14:cfRule type="iconSet" priority="98" id="{378678F3-233A-44D9-8AFF-2C29B9DECCD5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F156:L156</xm:sqref>
        </x14:conditionalFormatting>
        <x14:conditionalFormatting xmlns:xm="http://schemas.microsoft.com/office/excel/2006/main">
          <x14:cfRule type="iconSet" priority="91" id="{F0E1DC67-A26B-451A-9440-0810F47D820F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F201:L201</xm:sqref>
        </x14:conditionalFormatting>
        <x14:conditionalFormatting xmlns:xm="http://schemas.microsoft.com/office/excel/2006/main">
          <x14:cfRule type="iconSet" priority="84" id="{073FBB08-BE5F-459A-BD43-68C98DA9BF67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F246:L246</xm:sqref>
        </x14:conditionalFormatting>
        <x14:conditionalFormatting xmlns:xm="http://schemas.microsoft.com/office/excel/2006/main">
          <x14:cfRule type="iconSet" priority="77" id="{96D922B9-BBA1-4BD4-9EA1-1BEBDACA8689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F291:L291</xm:sqref>
        </x14:conditionalFormatting>
        <x14:conditionalFormatting xmlns:xm="http://schemas.microsoft.com/office/excel/2006/main">
          <x14:cfRule type="iconSet" priority="70" id="{FF7676FE-3CAE-4FC5-9E49-84E4B6380B17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F336:L336</xm:sqref>
        </x14:conditionalFormatting>
        <x14:conditionalFormatting xmlns:xm="http://schemas.microsoft.com/office/excel/2006/main">
          <x14:cfRule type="iconSet" priority="64" id="{468938AD-9BCD-402F-86FE-DCBCF58E612E}">
            <x14:iconSet custom="1">
              <x14:cfvo type="percent">
                <xm:f>0</xm:f>
              </x14:cfvo>
              <x14:cfvo type="formula">
                <xm:f>$T$6</xm:f>
              </x14:cfvo>
              <x14:cfvo type="formula" gte="0">
                <xm:f>$T$6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N7</xm:sqref>
        </x14:conditionalFormatting>
        <x14:conditionalFormatting xmlns:xm="http://schemas.microsoft.com/office/excel/2006/main">
          <x14:cfRule type="iconSet" priority="218" id="{A9D332B8-014C-4540-A32B-B4660AE95C4D}">
            <x14:iconSet custom="1">
              <x14:cfvo type="percent">
                <xm:f>0</xm:f>
              </x14:cfvo>
              <x14:cfvo type="formula">
                <xm:f>$Z$4</xm:f>
              </x14:cfvo>
              <x14:cfvo type="formula" gte="0">
                <xm:f>$Z$4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N6</xm:sqref>
        </x14:conditionalFormatting>
        <x14:conditionalFormatting xmlns:xm="http://schemas.microsoft.com/office/excel/2006/main">
          <x14:cfRule type="iconSet" priority="61" id="{05695641-FAA6-46F1-816E-8FFDEC7D34D9}">
            <x14:iconSet custom="1">
              <x14:cfvo type="percent">
                <xm:f>0</xm:f>
              </x14:cfvo>
              <x14:cfvo type="formula">
                <xm:f>$G$9</xm:f>
              </x14:cfvo>
              <x14:cfvo type="formula" gte="0">
                <xm:f>$G$9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G11</xm:sqref>
        </x14:conditionalFormatting>
        <x14:conditionalFormatting xmlns:xm="http://schemas.microsoft.com/office/excel/2006/main">
          <x14:cfRule type="iconSet" priority="60" id="{BD89BEB2-BB3F-4162-833B-AC6A4EAFC7C7}">
            <x14:iconSet custom="1">
              <x14:cfvo type="percent">
                <xm:f>0</xm:f>
              </x14:cfvo>
              <x14:cfvo type="formula">
                <xm:f>$H$9</xm:f>
              </x14:cfvo>
              <x14:cfvo type="formula" gte="0">
                <xm:f>$H$9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H11</xm:sqref>
        </x14:conditionalFormatting>
        <x14:conditionalFormatting xmlns:xm="http://schemas.microsoft.com/office/excel/2006/main">
          <x14:cfRule type="iconSet" priority="59" id="{1CBF092E-6F0F-4765-B9FD-47E02552BE6C}">
            <x14:iconSet custom="1">
              <x14:cfvo type="percent">
                <xm:f>0</xm:f>
              </x14:cfvo>
              <x14:cfvo type="formula">
                <xm:f>$I$9</xm:f>
              </x14:cfvo>
              <x14:cfvo type="formula" gte="0">
                <xm:f>$I$9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I11</xm:sqref>
        </x14:conditionalFormatting>
        <x14:conditionalFormatting xmlns:xm="http://schemas.microsoft.com/office/excel/2006/main">
          <x14:cfRule type="iconSet" priority="58" id="{E65078A9-2345-4577-A802-7FE69EB68A57}">
            <x14:iconSet custom="1">
              <x14:cfvo type="percent">
                <xm:f>0</xm:f>
              </x14:cfvo>
              <x14:cfvo type="formula">
                <xm:f>$J$9</xm:f>
              </x14:cfvo>
              <x14:cfvo type="formula" gte="0">
                <xm:f>$J$9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J11</xm:sqref>
        </x14:conditionalFormatting>
        <x14:conditionalFormatting xmlns:xm="http://schemas.microsoft.com/office/excel/2006/main">
          <x14:cfRule type="iconSet" priority="57" id="{157F4261-D618-41D1-A4C3-F4734D2C2C6C}">
            <x14:iconSet custom="1">
              <x14:cfvo type="percent">
                <xm:f>0</xm:f>
              </x14:cfvo>
              <x14:cfvo type="formula">
                <xm:f>$K$9</xm:f>
              </x14:cfvo>
              <x14:cfvo type="formula" gte="0">
                <xm:f>$K$9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K11</xm:sqref>
        </x14:conditionalFormatting>
        <x14:conditionalFormatting xmlns:xm="http://schemas.microsoft.com/office/excel/2006/main">
          <x14:cfRule type="iconSet" priority="56" id="{C8F20943-D4EF-42A6-8010-5A769FD42CDE}">
            <x14:iconSet custom="1">
              <x14:cfvo type="percent">
                <xm:f>0</xm:f>
              </x14:cfvo>
              <x14:cfvo type="formula">
                <xm:f>$L$9</xm:f>
              </x14:cfvo>
              <x14:cfvo type="formula" gte="0">
                <xm:f>$L$9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L11</xm:sqref>
        </x14:conditionalFormatting>
        <x14:conditionalFormatting xmlns:xm="http://schemas.microsoft.com/office/excel/2006/main">
          <x14:cfRule type="iconSet" priority="55" id="{0A7DCA60-DE73-4A74-A0BF-122F9B8290A2}">
            <x14:iconSet iconSet="3Symbols2" custom="1">
              <x14:cfvo type="percent">
                <xm:f>0</xm:f>
              </x14:cfvo>
              <x14:cfvo type="formula">
                <xm:f>$G$23</xm:f>
              </x14:cfvo>
              <x14:cfvo type="formula" gte="0">
                <xm:f>$G$23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G24</xm:sqref>
        </x14:conditionalFormatting>
        <x14:conditionalFormatting xmlns:xm="http://schemas.microsoft.com/office/excel/2006/main">
          <x14:cfRule type="iconSet" priority="54" id="{7848D2A8-5872-47C5-ADD0-6DAE1F0AA521}">
            <x14:iconSet iconSet="3Symbols2" custom="1">
              <x14:cfvo type="percent">
                <xm:f>0</xm:f>
              </x14:cfvo>
              <x14:cfvo type="formula">
                <xm:f>$H$23</xm:f>
              </x14:cfvo>
              <x14:cfvo type="formula" gte="0">
                <xm:f>$H$23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53" id="{98558695-1BCD-4BC1-A66B-0AC9F7943CD4}">
            <x14:iconSet iconSet="3Symbols2" custom="1">
              <x14:cfvo type="percent">
                <xm:f>0</xm:f>
              </x14:cfvo>
              <x14:cfvo type="formula">
                <xm:f>$I$23</xm:f>
              </x14:cfvo>
              <x14:cfvo type="formula" gte="0">
                <xm:f>$I$23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52" id="{DA49DB72-B8E3-4DD3-B76E-DEB19390730D}">
            <x14:iconSet iconSet="3Symbols2" custom="1">
              <x14:cfvo type="percent">
                <xm:f>0</xm:f>
              </x14:cfvo>
              <x14:cfvo type="formula">
                <xm:f>$J$23</xm:f>
              </x14:cfvo>
              <x14:cfvo type="formula" gte="0">
                <xm:f>$J$23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J24</xm:sqref>
        </x14:conditionalFormatting>
        <x14:conditionalFormatting xmlns:xm="http://schemas.microsoft.com/office/excel/2006/main">
          <x14:cfRule type="iconSet" priority="51" id="{11DA8DF2-0794-4758-A6A8-FAE4EB0AA0D3}">
            <x14:iconSet iconSet="3Symbols2" custom="1">
              <x14:cfvo type="percent">
                <xm:f>0</xm:f>
              </x14:cfvo>
              <x14:cfvo type="formula">
                <xm:f>$K$23</xm:f>
              </x14:cfvo>
              <x14:cfvo type="formula" gte="0">
                <xm:f>$K$23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K24</xm:sqref>
        </x14:conditionalFormatting>
        <x14:conditionalFormatting xmlns:xm="http://schemas.microsoft.com/office/excel/2006/main">
          <x14:cfRule type="iconSet" priority="50" id="{012FC5FF-789F-4D37-814E-8FC1849B015E}">
            <x14:iconSet iconSet="3Symbols2" custom="1">
              <x14:cfvo type="percent">
                <xm:f>0</xm:f>
              </x14:cfvo>
              <x14:cfvo type="formula">
                <xm:f>$L$23</xm:f>
              </x14:cfvo>
              <x14:cfvo type="formula" gte="0">
                <xm:f>$L$23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L24</xm:sqref>
        </x14:conditionalFormatting>
        <x14:conditionalFormatting xmlns:xm="http://schemas.microsoft.com/office/excel/2006/main">
          <x14:cfRule type="iconSet" priority="49" id="{05E01D38-BEBC-4061-A27C-8816791D79E3}">
            <x14:iconSet iconSet="3Symbols2" custom="1">
              <x14:cfvo type="percent">
                <xm:f>0</xm:f>
              </x14:cfvo>
              <x14:cfvo type="formula">
                <xm:f>$G$36</xm:f>
              </x14:cfvo>
              <x14:cfvo type="formula" gte="0">
                <xm:f>$G$36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G37</xm:sqref>
        </x14:conditionalFormatting>
        <x14:conditionalFormatting xmlns:xm="http://schemas.microsoft.com/office/excel/2006/main">
          <x14:cfRule type="iconSet" priority="48" id="{EBBD6E79-6B3E-4F3F-9B56-3CC75A54CE80}">
            <x14:iconSet iconSet="3Symbols2" custom="1">
              <x14:cfvo type="percent">
                <xm:f>0</xm:f>
              </x14:cfvo>
              <x14:cfvo type="formula">
                <xm:f>$H$36</xm:f>
              </x14:cfvo>
              <x14:cfvo type="formula" gte="0">
                <xm:f>$H$36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H37</xm:sqref>
        </x14:conditionalFormatting>
        <x14:conditionalFormatting xmlns:xm="http://schemas.microsoft.com/office/excel/2006/main">
          <x14:cfRule type="iconSet" priority="47" id="{C7113B2F-41DA-4A1A-AC6F-3F473D7889C8}">
            <x14:iconSet iconSet="3Symbols2" custom="1">
              <x14:cfvo type="percent">
                <xm:f>0</xm:f>
              </x14:cfvo>
              <x14:cfvo type="formula">
                <xm:f>$I$36</xm:f>
              </x14:cfvo>
              <x14:cfvo type="formula" gte="0">
                <xm:f>$I$36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I37</xm:sqref>
        </x14:conditionalFormatting>
        <x14:conditionalFormatting xmlns:xm="http://schemas.microsoft.com/office/excel/2006/main">
          <x14:cfRule type="iconSet" priority="46" id="{EAC8C169-30C4-4317-9972-18D2FA3E44E4}">
            <x14:iconSet iconSet="3Symbols2" custom="1">
              <x14:cfvo type="percent">
                <xm:f>0</xm:f>
              </x14:cfvo>
              <x14:cfvo type="formula">
                <xm:f>$J$36</xm:f>
              </x14:cfvo>
              <x14:cfvo type="formula" gte="0">
                <xm:f>$J$36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J37</xm:sqref>
        </x14:conditionalFormatting>
        <x14:conditionalFormatting xmlns:xm="http://schemas.microsoft.com/office/excel/2006/main">
          <x14:cfRule type="iconSet" priority="45" id="{AFD8A17F-8860-495B-8338-12B90210B5F7}">
            <x14:iconSet iconSet="3Symbols2" custom="1">
              <x14:cfvo type="percent">
                <xm:f>0</xm:f>
              </x14:cfvo>
              <x14:cfvo type="formula">
                <xm:f>$K$36</xm:f>
              </x14:cfvo>
              <x14:cfvo type="formula" gte="0">
                <xm:f>$K$36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K37</xm:sqref>
        </x14:conditionalFormatting>
        <x14:conditionalFormatting xmlns:xm="http://schemas.microsoft.com/office/excel/2006/main">
          <x14:cfRule type="iconSet" priority="44" id="{522402AA-C3F6-4590-A6AF-4010DC63C580}">
            <x14:iconSet iconSet="3Symbols2" custom="1">
              <x14:cfvo type="percent">
                <xm:f>0</xm:f>
              </x14:cfvo>
              <x14:cfvo type="formula">
                <xm:f>$L$36</xm:f>
              </x14:cfvo>
              <x14:cfvo type="formula" gte="0">
                <xm:f>$L$36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L37</xm:sqref>
        </x14:conditionalFormatting>
        <x14:conditionalFormatting xmlns:xm="http://schemas.microsoft.com/office/excel/2006/main">
          <x14:cfRule type="iconSet" priority="43" id="{62876D8A-7724-4E48-82EF-70177B5E976E}">
            <x14:iconSet iconSet="3Symbols2" custom="1">
              <x14:cfvo type="percent">
                <xm:f>0</xm:f>
              </x14:cfvo>
              <x14:cfvo type="formula">
                <xm:f>$G$49</xm:f>
              </x14:cfvo>
              <x14:cfvo type="formula" gte="0">
                <xm:f>$G$49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G50</xm:sqref>
        </x14:conditionalFormatting>
        <x14:conditionalFormatting xmlns:xm="http://schemas.microsoft.com/office/excel/2006/main">
          <x14:cfRule type="iconSet" priority="42" id="{99C9D839-2B89-42EE-9A7C-1128776B4D0D}">
            <x14:iconSet iconSet="3Symbols2" custom="1">
              <x14:cfvo type="percent">
                <xm:f>0</xm:f>
              </x14:cfvo>
              <x14:cfvo type="formula">
                <xm:f>$H$49</xm:f>
              </x14:cfvo>
              <x14:cfvo type="formula" gte="0">
                <xm:f>$H$49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H50</xm:sqref>
        </x14:conditionalFormatting>
        <x14:conditionalFormatting xmlns:xm="http://schemas.microsoft.com/office/excel/2006/main">
          <x14:cfRule type="iconSet" priority="41" id="{3675A438-0BA2-416D-85AB-B6C5EEF73D9F}">
            <x14:iconSet iconSet="3Symbols2" custom="1">
              <x14:cfvo type="percent">
                <xm:f>0</xm:f>
              </x14:cfvo>
              <x14:cfvo type="formula">
                <xm:f>$I$49</xm:f>
              </x14:cfvo>
              <x14:cfvo type="formula" gte="0">
                <xm:f>$I$49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I50</xm:sqref>
        </x14:conditionalFormatting>
        <x14:conditionalFormatting xmlns:xm="http://schemas.microsoft.com/office/excel/2006/main">
          <x14:cfRule type="iconSet" priority="40" id="{1210279F-5851-4D7D-AF41-B83F43161204}">
            <x14:iconSet iconSet="3Symbols2" custom="1">
              <x14:cfvo type="percent">
                <xm:f>0</xm:f>
              </x14:cfvo>
              <x14:cfvo type="formula">
                <xm:f>$J$49</xm:f>
              </x14:cfvo>
              <x14:cfvo type="formula" gte="0">
                <xm:f>$J$49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J50</xm:sqref>
        </x14:conditionalFormatting>
        <x14:conditionalFormatting xmlns:xm="http://schemas.microsoft.com/office/excel/2006/main">
          <x14:cfRule type="iconSet" priority="39" id="{ED2A87E6-3102-4A98-A6A8-19051299034D}">
            <x14:iconSet iconSet="3Symbols2" custom="1">
              <x14:cfvo type="percent">
                <xm:f>0</xm:f>
              </x14:cfvo>
              <x14:cfvo type="formula">
                <xm:f>$K$49</xm:f>
              </x14:cfvo>
              <x14:cfvo type="formula" gte="0">
                <xm:f>$K$49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K50</xm:sqref>
        </x14:conditionalFormatting>
        <x14:conditionalFormatting xmlns:xm="http://schemas.microsoft.com/office/excel/2006/main">
          <x14:cfRule type="iconSet" priority="38" id="{20A68803-EA6D-47A4-B174-23A26AF83834}">
            <x14:iconSet iconSet="3Symbols2" custom="1">
              <x14:cfvo type="percent">
                <xm:f>0</xm:f>
              </x14:cfvo>
              <x14:cfvo type="formula">
                <xm:f>$L$49</xm:f>
              </x14:cfvo>
              <x14:cfvo type="formula" gte="0">
                <xm:f>$L$49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L50</xm:sqref>
        </x14:conditionalFormatting>
        <x14:conditionalFormatting xmlns:xm="http://schemas.microsoft.com/office/excel/2006/main">
          <x14:cfRule type="iconSet" priority="31" id="{3CA7AFED-7A13-4C28-81C8-3D50554E47CD}">
            <x14:iconSet iconSet="3Symbols" custom="1">
              <x14:cfvo type="percent">
                <xm:f>0</xm:f>
              </x14:cfvo>
              <x14:cfvo type="formula">
                <xm:f>$G$55</xm:f>
              </x14:cfvo>
              <x14:cfvo type="formula" gte="0">
                <xm:f>$G$55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G59</xm:sqref>
        </x14:conditionalFormatting>
        <x14:conditionalFormatting xmlns:xm="http://schemas.microsoft.com/office/excel/2006/main">
          <x14:cfRule type="iconSet" priority="30" id="{BD82661E-E978-420F-B00B-51ED1D655599}">
            <x14:iconSet iconSet="3Symbols" custom="1">
              <x14:cfvo type="percent">
                <xm:f>0</xm:f>
              </x14:cfvo>
              <x14:cfvo type="formula">
                <xm:f>$H$55</xm:f>
              </x14:cfvo>
              <x14:cfvo type="formula" gte="0">
                <xm:f>$H$55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H59</xm:sqref>
        </x14:conditionalFormatting>
        <x14:conditionalFormatting xmlns:xm="http://schemas.microsoft.com/office/excel/2006/main">
          <x14:cfRule type="iconSet" priority="29" id="{F396116C-7A30-4032-9816-155B82EF7A8F}">
            <x14:iconSet iconSet="3Symbols" custom="1">
              <x14:cfvo type="percent">
                <xm:f>0</xm:f>
              </x14:cfvo>
              <x14:cfvo type="formula">
                <xm:f>$I$55</xm:f>
              </x14:cfvo>
              <x14:cfvo type="formula" gte="0">
                <xm:f>$I$55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I59</xm:sqref>
        </x14:conditionalFormatting>
        <x14:conditionalFormatting xmlns:xm="http://schemas.microsoft.com/office/excel/2006/main">
          <x14:cfRule type="iconSet" priority="28" id="{8318DD18-81A3-4FBC-AAD8-A7EEEEB40B6E}">
            <x14:iconSet iconSet="3Symbols" custom="1">
              <x14:cfvo type="percent">
                <xm:f>0</xm:f>
              </x14:cfvo>
              <x14:cfvo type="formula">
                <xm:f>$J$55</xm:f>
              </x14:cfvo>
              <x14:cfvo type="formula" gte="0">
                <xm:f>$J$55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J59</xm:sqref>
        </x14:conditionalFormatting>
        <x14:conditionalFormatting xmlns:xm="http://schemas.microsoft.com/office/excel/2006/main">
          <x14:cfRule type="iconSet" priority="27" id="{9F81298A-666C-48B4-A7AF-C7E2C96546C4}">
            <x14:iconSet iconSet="3Symbols" custom="1">
              <x14:cfvo type="percent">
                <xm:f>0</xm:f>
              </x14:cfvo>
              <x14:cfvo type="formula">
                <xm:f>$K$55</xm:f>
              </x14:cfvo>
              <x14:cfvo type="formula" gte="0">
                <xm:f>$K$55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K59</xm:sqref>
        </x14:conditionalFormatting>
        <x14:conditionalFormatting xmlns:xm="http://schemas.microsoft.com/office/excel/2006/main">
          <x14:cfRule type="iconSet" priority="26" id="{F3BD6254-A7F7-410B-BB0B-6AA2E8FBA252}">
            <x14:iconSet iconSet="3Symbols" custom="1">
              <x14:cfvo type="percent">
                <xm:f>0</xm:f>
              </x14:cfvo>
              <x14:cfvo type="formula">
                <xm:f>$L$55</xm:f>
              </x14:cfvo>
              <x14:cfvo type="formula" gte="0">
                <xm:f>$L$55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L59</xm:sqref>
        </x14:conditionalFormatting>
        <x14:conditionalFormatting xmlns:xm="http://schemas.microsoft.com/office/excel/2006/main">
          <x14:cfRule type="iconSet" priority="25" id="{E240769A-B740-4310-ACB0-85AC85DFA36C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G72</xm:sqref>
        </x14:conditionalFormatting>
        <x14:conditionalFormatting xmlns:xm="http://schemas.microsoft.com/office/excel/2006/main">
          <x14:cfRule type="iconSet" priority="24" id="{B750B60D-0719-4B25-BB8E-C6ACA395B880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H72</xm:sqref>
        </x14:conditionalFormatting>
        <x14:conditionalFormatting xmlns:xm="http://schemas.microsoft.com/office/excel/2006/main">
          <x14:cfRule type="iconSet" priority="23" id="{EC362B0F-6348-4096-8166-2DEC4E1D1F12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I72</xm:sqref>
        </x14:conditionalFormatting>
        <x14:conditionalFormatting xmlns:xm="http://schemas.microsoft.com/office/excel/2006/main">
          <x14:cfRule type="iconSet" priority="22" id="{87CFAB25-73CC-4C8A-A8E7-90550DA3C994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J72</xm:sqref>
        </x14:conditionalFormatting>
        <x14:conditionalFormatting xmlns:xm="http://schemas.microsoft.com/office/excel/2006/main">
          <x14:cfRule type="iconSet" priority="21" id="{650F8EBE-10AD-4D8C-BC1F-9CF7B20432E5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K72</xm:sqref>
        </x14:conditionalFormatting>
        <x14:conditionalFormatting xmlns:xm="http://schemas.microsoft.com/office/excel/2006/main">
          <x14:cfRule type="iconSet" priority="20" id="{76CEDBA1-ADEA-40C6-A775-F36D23529140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L72</xm:sqref>
        </x14:conditionalFormatting>
        <x14:conditionalFormatting xmlns:xm="http://schemas.microsoft.com/office/excel/2006/main">
          <x14:cfRule type="iconSet" priority="19" id="{7F82A930-72C4-4531-9B9F-CF1B1408D514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G85</xm:sqref>
        </x14:conditionalFormatting>
        <x14:conditionalFormatting xmlns:xm="http://schemas.microsoft.com/office/excel/2006/main">
          <x14:cfRule type="iconSet" priority="18" id="{1EE67817-B2A4-4255-BCE0-7FC3A1FE6A19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H85</xm:sqref>
        </x14:conditionalFormatting>
        <x14:conditionalFormatting xmlns:xm="http://schemas.microsoft.com/office/excel/2006/main">
          <x14:cfRule type="iconSet" priority="17" id="{533719D6-B9F2-4818-BADE-5A8965EDD571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I85</xm:sqref>
        </x14:conditionalFormatting>
        <x14:conditionalFormatting xmlns:xm="http://schemas.microsoft.com/office/excel/2006/main">
          <x14:cfRule type="iconSet" priority="15" id="{B5E3F409-F43E-4E2D-A997-089FD3960F09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J85</xm:sqref>
        </x14:conditionalFormatting>
        <x14:conditionalFormatting xmlns:xm="http://schemas.microsoft.com/office/excel/2006/main">
          <x14:cfRule type="iconSet" priority="14" id="{D014BF39-41D2-401A-9B3B-E1C2DA809E74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K85</xm:sqref>
        </x14:conditionalFormatting>
        <x14:conditionalFormatting xmlns:xm="http://schemas.microsoft.com/office/excel/2006/main">
          <x14:cfRule type="iconSet" priority="13" id="{55D795B9-8077-4F45-9183-C5EE46B37C4E}">
            <x14:iconSet iconSet="3Symbols"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L85</xm:sqref>
        </x14:conditionalFormatting>
        <x14:conditionalFormatting xmlns:xm="http://schemas.microsoft.com/office/excel/2006/main">
          <x14:cfRule type="iconSet" priority="6" id="{6B2FE231-1893-4927-BA3A-2829B79A9A89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G111</xm:sqref>
        </x14:conditionalFormatting>
        <x14:conditionalFormatting xmlns:xm="http://schemas.microsoft.com/office/excel/2006/main">
          <x14:cfRule type="iconSet" priority="5" id="{83902939-36F9-4982-83E1-DC5664AC207A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H111</xm:sqref>
        </x14:conditionalFormatting>
        <x14:conditionalFormatting xmlns:xm="http://schemas.microsoft.com/office/excel/2006/main">
          <x14:cfRule type="iconSet" priority="4" id="{7FAC8541-AC04-4003-9CAC-8FAD9BE3F7E4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I111</xm:sqref>
        </x14:conditionalFormatting>
        <x14:conditionalFormatting xmlns:xm="http://schemas.microsoft.com/office/excel/2006/main">
          <x14:cfRule type="iconSet" priority="3" id="{F8944E06-DAF8-47D5-897E-C6E22A9C15F4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J111</xm:sqref>
        </x14:conditionalFormatting>
        <x14:conditionalFormatting xmlns:xm="http://schemas.microsoft.com/office/excel/2006/main">
          <x14:cfRule type="iconSet" priority="2" id="{2DCA2E11-6BF3-4BBE-9CF9-C67EE05F7B8B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K111</xm:sqref>
        </x14:conditionalFormatting>
        <x14:conditionalFormatting xmlns:xm="http://schemas.microsoft.com/office/excel/2006/main">
          <x14:cfRule type="iconSet" priority="1" id="{758D65AD-E068-42BD-B68C-472C1803AD02}">
            <x14:iconSet custom="1">
              <x14:cfvo type="percent">
                <xm:f>0</xm:f>
              </x14:cfvo>
              <x14:cfvo type="formula">
                <xm:f>0</xm:f>
              </x14:cfvo>
              <x14:cfvo type="formula" gte="0">
                <xm:f>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L111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МО!$B$5:$B$59</xm:f>
          </x14:formula1>
          <xm:sqref>D3:L3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5:C59"/>
  <sheetViews>
    <sheetView topLeftCell="A16" workbookViewId="0">
      <selection activeCell="A23" sqref="A23"/>
    </sheetView>
  </sheetViews>
  <sheetFormatPr defaultRowHeight="12.75"/>
  <cols>
    <col min="2" max="2" width="20.85546875" customWidth="1"/>
  </cols>
  <sheetData>
    <row r="5" spans="1:3">
      <c r="A5" s="10">
        <v>1</v>
      </c>
      <c r="B5" s="9" t="s">
        <v>94</v>
      </c>
      <c r="C5" s="10">
        <v>1</v>
      </c>
    </row>
    <row r="6" spans="1:3">
      <c r="A6" s="10">
        <v>2</v>
      </c>
      <c r="B6" s="8" t="s">
        <v>92</v>
      </c>
      <c r="C6" s="10">
        <v>2</v>
      </c>
    </row>
    <row r="7" spans="1:3">
      <c r="A7" s="10">
        <v>3</v>
      </c>
      <c r="B7" s="8" t="s">
        <v>95</v>
      </c>
      <c r="C7" s="10">
        <v>3</v>
      </c>
    </row>
    <row r="8" spans="1:3">
      <c r="A8" s="10">
        <v>4</v>
      </c>
      <c r="B8" s="8" t="s">
        <v>96</v>
      </c>
      <c r="C8" s="10">
        <v>4</v>
      </c>
    </row>
    <row r="9" spans="1:3">
      <c r="A9" s="10">
        <v>5</v>
      </c>
      <c r="B9" s="8" t="s">
        <v>97</v>
      </c>
      <c r="C9" s="10">
        <v>5</v>
      </c>
    </row>
    <row r="10" spans="1:3">
      <c r="A10" s="10">
        <v>6</v>
      </c>
      <c r="B10" s="8" t="s">
        <v>93</v>
      </c>
      <c r="C10" s="10">
        <v>6</v>
      </c>
    </row>
    <row r="11" spans="1:3">
      <c r="A11" s="10">
        <v>7</v>
      </c>
      <c r="B11" s="8" t="s">
        <v>98</v>
      </c>
      <c r="C11" s="10">
        <v>7</v>
      </c>
    </row>
    <row r="12" spans="1:3">
      <c r="A12" s="10">
        <v>8</v>
      </c>
      <c r="B12" s="8" t="s">
        <v>99</v>
      </c>
      <c r="C12" s="10">
        <v>8</v>
      </c>
    </row>
    <row r="13" spans="1:3">
      <c r="A13" s="10">
        <v>9</v>
      </c>
      <c r="B13" s="8" t="s">
        <v>104</v>
      </c>
      <c r="C13" s="10">
        <v>9</v>
      </c>
    </row>
    <row r="14" spans="1:3">
      <c r="A14" s="10">
        <v>10</v>
      </c>
      <c r="B14" s="8" t="s">
        <v>100</v>
      </c>
      <c r="C14" s="10">
        <v>10</v>
      </c>
    </row>
    <row r="15" spans="1:3">
      <c r="A15" s="10">
        <v>11</v>
      </c>
      <c r="B15" s="8" t="s">
        <v>101</v>
      </c>
      <c r="C15" s="10">
        <v>11</v>
      </c>
    </row>
    <row r="16" spans="1:3">
      <c r="A16" s="10">
        <v>12</v>
      </c>
      <c r="B16" s="8" t="s">
        <v>102</v>
      </c>
      <c r="C16" s="10">
        <v>12</v>
      </c>
    </row>
    <row r="17" spans="1:3">
      <c r="A17" s="10">
        <v>13</v>
      </c>
      <c r="B17" s="8" t="s">
        <v>103</v>
      </c>
      <c r="C17" s="10">
        <v>13</v>
      </c>
    </row>
    <row r="18" spans="1:3">
      <c r="A18" s="10">
        <v>14</v>
      </c>
      <c r="B18" s="8" t="s">
        <v>52</v>
      </c>
      <c r="C18" s="10">
        <v>14</v>
      </c>
    </row>
    <row r="19" spans="1:3">
      <c r="A19" s="10">
        <v>15</v>
      </c>
      <c r="B19" s="8" t="s">
        <v>53</v>
      </c>
      <c r="C19" s="10">
        <v>15</v>
      </c>
    </row>
    <row r="20" spans="1:3">
      <c r="A20" s="10">
        <v>16</v>
      </c>
      <c r="B20" s="8" t="s">
        <v>54</v>
      </c>
      <c r="C20" s="10">
        <v>16</v>
      </c>
    </row>
    <row r="21" spans="1:3">
      <c r="A21" s="10">
        <v>17</v>
      </c>
      <c r="B21" s="8" t="s">
        <v>105</v>
      </c>
      <c r="C21" s="10">
        <v>17</v>
      </c>
    </row>
    <row r="22" spans="1:3">
      <c r="A22" s="10">
        <v>18</v>
      </c>
      <c r="B22" s="8" t="s">
        <v>55</v>
      </c>
      <c r="C22" s="10">
        <v>18</v>
      </c>
    </row>
    <row r="23" spans="1:3">
      <c r="A23" s="10">
        <v>19</v>
      </c>
      <c r="B23" s="8" t="s">
        <v>56</v>
      </c>
      <c r="C23" s="10">
        <v>19</v>
      </c>
    </row>
    <row r="24" spans="1:3">
      <c r="A24" s="10">
        <v>20</v>
      </c>
      <c r="B24" s="8" t="s">
        <v>57</v>
      </c>
      <c r="C24" s="10">
        <v>20</v>
      </c>
    </row>
    <row r="25" spans="1:3">
      <c r="A25" s="10">
        <v>21</v>
      </c>
      <c r="B25" s="8" t="s">
        <v>58</v>
      </c>
      <c r="C25" s="10">
        <v>21</v>
      </c>
    </row>
    <row r="26" spans="1:3">
      <c r="A26" s="10">
        <v>22</v>
      </c>
      <c r="B26" s="8" t="s">
        <v>59</v>
      </c>
      <c r="C26" s="10">
        <v>22</v>
      </c>
    </row>
    <row r="27" spans="1:3">
      <c r="A27" s="10">
        <v>23</v>
      </c>
      <c r="B27" s="8" t="s">
        <v>60</v>
      </c>
      <c r="C27" s="10">
        <v>23</v>
      </c>
    </row>
    <row r="28" spans="1:3">
      <c r="A28" s="10">
        <v>24</v>
      </c>
      <c r="B28" s="8" t="s">
        <v>61</v>
      </c>
      <c r="C28" s="10">
        <v>24</v>
      </c>
    </row>
    <row r="29" spans="1:3">
      <c r="A29" s="10">
        <v>25</v>
      </c>
      <c r="B29" s="8" t="s">
        <v>62</v>
      </c>
      <c r="C29" s="10">
        <v>25</v>
      </c>
    </row>
    <row r="30" spans="1:3">
      <c r="A30" s="10">
        <v>26</v>
      </c>
      <c r="B30" s="8" t="s">
        <v>63</v>
      </c>
      <c r="C30" s="10">
        <v>26</v>
      </c>
    </row>
    <row r="31" spans="1:3">
      <c r="A31" s="10">
        <v>27</v>
      </c>
      <c r="B31" s="8" t="s">
        <v>64</v>
      </c>
      <c r="C31" s="10">
        <v>27</v>
      </c>
    </row>
    <row r="32" spans="1:3">
      <c r="A32" s="10">
        <v>28</v>
      </c>
      <c r="B32" s="8" t="s">
        <v>65</v>
      </c>
      <c r="C32" s="10">
        <v>28</v>
      </c>
    </row>
    <row r="33" spans="1:3">
      <c r="A33" s="10">
        <v>29</v>
      </c>
      <c r="B33" s="8" t="s">
        <v>66</v>
      </c>
      <c r="C33" s="10">
        <v>29</v>
      </c>
    </row>
    <row r="34" spans="1:3">
      <c r="A34" s="10">
        <v>30</v>
      </c>
      <c r="B34" s="8" t="s">
        <v>67</v>
      </c>
      <c r="C34" s="10">
        <v>30</v>
      </c>
    </row>
    <row r="35" spans="1:3">
      <c r="A35" s="10">
        <v>31</v>
      </c>
      <c r="B35" s="8" t="s">
        <v>68</v>
      </c>
      <c r="C35" s="10">
        <v>31</v>
      </c>
    </row>
    <row r="36" spans="1:3">
      <c r="A36" s="10">
        <v>32</v>
      </c>
      <c r="B36" s="8" t="s">
        <v>69</v>
      </c>
      <c r="C36" s="10">
        <v>32</v>
      </c>
    </row>
    <row r="37" spans="1:3">
      <c r="A37" s="10">
        <v>33</v>
      </c>
      <c r="B37" s="8" t="s">
        <v>70</v>
      </c>
      <c r="C37" s="10">
        <v>33</v>
      </c>
    </row>
    <row r="38" spans="1:3">
      <c r="A38" s="10">
        <v>34</v>
      </c>
      <c r="B38" s="8" t="s">
        <v>71</v>
      </c>
      <c r="C38" s="10">
        <v>34</v>
      </c>
    </row>
    <row r="39" spans="1:3">
      <c r="A39" s="10">
        <v>35</v>
      </c>
      <c r="B39" s="8" t="s">
        <v>72</v>
      </c>
      <c r="C39" s="10">
        <v>35</v>
      </c>
    </row>
    <row r="40" spans="1:3">
      <c r="A40" s="10">
        <v>36</v>
      </c>
      <c r="B40" s="8" t="s">
        <v>73</v>
      </c>
      <c r="C40" s="10">
        <v>36</v>
      </c>
    </row>
    <row r="41" spans="1:3">
      <c r="A41" s="10">
        <v>37</v>
      </c>
      <c r="B41" s="8" t="s">
        <v>74</v>
      </c>
      <c r="C41" s="10">
        <v>37</v>
      </c>
    </row>
    <row r="42" spans="1:3">
      <c r="A42" s="10">
        <v>38</v>
      </c>
      <c r="B42" s="8" t="s">
        <v>75</v>
      </c>
      <c r="C42" s="10">
        <v>38</v>
      </c>
    </row>
    <row r="43" spans="1:3">
      <c r="A43" s="10">
        <v>39</v>
      </c>
      <c r="B43" s="8" t="s">
        <v>76</v>
      </c>
      <c r="C43" s="10">
        <v>39</v>
      </c>
    </row>
    <row r="44" spans="1:3">
      <c r="A44" s="10">
        <v>40</v>
      </c>
      <c r="B44" s="8" t="s">
        <v>77</v>
      </c>
      <c r="C44" s="10">
        <v>40</v>
      </c>
    </row>
    <row r="45" spans="1:3">
      <c r="A45" s="10">
        <v>41</v>
      </c>
      <c r="B45" s="8" t="s">
        <v>78</v>
      </c>
      <c r="C45" s="10">
        <v>41</v>
      </c>
    </row>
    <row r="46" spans="1:3">
      <c r="A46" s="10">
        <v>42</v>
      </c>
      <c r="B46" s="8" t="s">
        <v>79</v>
      </c>
      <c r="C46" s="10">
        <v>42</v>
      </c>
    </row>
    <row r="47" spans="1:3">
      <c r="A47" s="10">
        <v>43</v>
      </c>
      <c r="B47" s="8" t="s">
        <v>80</v>
      </c>
      <c r="C47" s="10">
        <v>43</v>
      </c>
    </row>
    <row r="48" spans="1:3">
      <c r="A48" s="10">
        <v>44</v>
      </c>
      <c r="B48" s="8" t="s">
        <v>81</v>
      </c>
      <c r="C48" s="10">
        <v>44</v>
      </c>
    </row>
    <row r="49" spans="1:3">
      <c r="A49" s="10">
        <v>45</v>
      </c>
      <c r="B49" s="8" t="s">
        <v>82</v>
      </c>
      <c r="C49" s="10">
        <v>45</v>
      </c>
    </row>
    <row r="50" spans="1:3">
      <c r="A50" s="10">
        <v>46</v>
      </c>
      <c r="B50" s="8" t="s">
        <v>83</v>
      </c>
      <c r="C50" s="10">
        <v>46</v>
      </c>
    </row>
    <row r="51" spans="1:3">
      <c r="A51" s="10">
        <v>47</v>
      </c>
      <c r="B51" s="8" t="s">
        <v>84</v>
      </c>
      <c r="C51" s="10">
        <v>47</v>
      </c>
    </row>
    <row r="52" spans="1:3">
      <c r="A52" s="10">
        <v>48</v>
      </c>
      <c r="B52" s="8" t="s">
        <v>106</v>
      </c>
      <c r="C52" s="10">
        <v>48</v>
      </c>
    </row>
    <row r="53" spans="1:3">
      <c r="A53" s="10">
        <v>49</v>
      </c>
      <c r="B53" s="8" t="s">
        <v>85</v>
      </c>
      <c r="C53" s="10">
        <v>49</v>
      </c>
    </row>
    <row r="54" spans="1:3">
      <c r="A54" s="10">
        <v>50</v>
      </c>
      <c r="B54" s="8" t="s">
        <v>86</v>
      </c>
      <c r="C54" s="10">
        <v>50</v>
      </c>
    </row>
    <row r="55" spans="1:3">
      <c r="A55" s="10">
        <v>51</v>
      </c>
      <c r="B55" s="8" t="s">
        <v>87</v>
      </c>
      <c r="C55" s="10">
        <v>51</v>
      </c>
    </row>
    <row r="56" spans="1:3">
      <c r="A56" s="10">
        <v>52</v>
      </c>
      <c r="B56" s="8" t="s">
        <v>88</v>
      </c>
      <c r="C56" s="10">
        <v>52</v>
      </c>
    </row>
    <row r="57" spans="1:3">
      <c r="A57" s="10">
        <v>53</v>
      </c>
      <c r="B57" s="8" t="s">
        <v>89</v>
      </c>
      <c r="C57" s="10">
        <v>53</v>
      </c>
    </row>
    <row r="58" spans="1:3">
      <c r="A58" s="10">
        <v>54</v>
      </c>
      <c r="B58" s="8" t="s">
        <v>90</v>
      </c>
      <c r="C58" s="10">
        <v>54</v>
      </c>
    </row>
    <row r="59" spans="1:3">
      <c r="A59" s="10">
        <v>55</v>
      </c>
      <c r="B59" s="8" t="s">
        <v>91</v>
      </c>
      <c r="C59" s="10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ВВОД</vt:lpstr>
      <vt:lpstr>МО</vt:lpstr>
      <vt:lpstr>ВВОД!Заголовки_для_печати</vt:lpstr>
      <vt:lpstr>ВВОД!Область_печати</vt:lpstr>
    </vt:vector>
  </TitlesOfParts>
  <Company>Ростовская область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719</dc:creator>
  <cp:lastModifiedBy>Пользователь</cp:lastModifiedBy>
  <cp:lastPrinted>2022-08-09T10:28:05Z</cp:lastPrinted>
  <dcterms:created xsi:type="dcterms:W3CDTF">2010-04-20T07:34:11Z</dcterms:created>
  <dcterms:modified xsi:type="dcterms:W3CDTF">2023-04-13T11:55:37Z</dcterms:modified>
</cp:coreProperties>
</file>